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7.xml" ContentType="application/vnd.openxmlformats-officedocument.drawing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8.xml" ContentType="application/vnd.openxmlformats-officedocument.drawing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9.xml" ContentType="application/vnd.openxmlformats-officedocument.drawing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drawings/drawing10.xml" ContentType="application/vnd.openxmlformats-officedocument.drawing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drawings/drawing11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12.xml" ContentType="application/vnd.openxmlformats-officedocument.drawing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3.xml" ContentType="application/vnd.openxmlformats-officedocument.drawing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4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drawings/drawing15.xml" ContentType="application/vnd.openxmlformats-officedocument.drawing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drawings/drawing16.xml" ContentType="application/vnd.openxmlformats-officedocument.drawing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7.xml" ContentType="application/vnd.openxmlformats-officedocument.drawing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8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drawings/drawing19.xml" ContentType="application/vnd.openxmlformats-officedocument.drawing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20.xml" ContentType="application/vnd.openxmlformats-officedocument.drawing+xml"/>
  <Override PartName="/xl/charts/chartEx1.xml" ContentType="application/vnd.ms-office.chartex+xml"/>
  <Override PartName="/xl/charts/style26.xml" ContentType="application/vnd.ms-office.chartstyle+xml"/>
  <Override PartName="/xl/charts/colors26.xml" ContentType="application/vnd.ms-office.chartcolorstyle+xml"/>
  <Override PartName="/xl/drawings/drawing21.xml" ContentType="application/vnd.openxmlformats-officedocument.drawing+xml"/>
  <Override PartName="/xl/charts/chart26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A_Work\Economic Survey_Industry\"/>
    </mc:Choice>
  </mc:AlternateContent>
  <xr:revisionPtr revIDLastSave="0" documentId="13_ncr:1_{1E0CCFF7-35E1-4E8A-8F01-24AA8A9AB939}" xr6:coauthVersionLast="47" xr6:coauthVersionMax="47" xr10:uidLastSave="{00000000-0000-0000-0000-000000000000}"/>
  <bookViews>
    <workbookView xWindow="-110" yWindow="-110" windowWidth="19420" windowHeight="10300" tabRatio="815" firstSheet="11" activeTab="19" xr2:uid="{3B2B55B6-93FE-4587-9557-1F70E3663590}"/>
  </bookViews>
  <sheets>
    <sheet name="CH-X.1&amp;X.2" sheetId="2" r:id="rId1"/>
    <sheet name="CH.X.3" sheetId="3" r:id="rId2"/>
    <sheet name="CH.X4" sheetId="4" r:id="rId3"/>
    <sheet name="CH.X.5" sheetId="25" r:id="rId4"/>
    <sheet name="CH.X.6" sheetId="18" r:id="rId5"/>
    <sheet name="CH.X.7&amp;8" sheetId="20" r:id="rId6"/>
    <sheet name="CH.9" sheetId="7" r:id="rId7"/>
    <sheet name="CH.X.10&amp; Tab.X.1" sheetId="8" r:id="rId8"/>
    <sheet name="CH.X.11 &amp; X.12" sheetId="9" r:id="rId9"/>
    <sheet name="CH.X.13" sheetId="29" r:id="rId10"/>
    <sheet name="CH.X.14" sheetId="10" r:id="rId11"/>
    <sheet name="CH.X.15" sheetId="11" r:id="rId12"/>
    <sheet name="X.16" sheetId="26" r:id="rId13"/>
    <sheet name="CH.X.17" sheetId="21" r:id="rId14"/>
    <sheet name="CH.18" sheetId="24" r:id="rId15"/>
    <sheet name="CH.X.19" sheetId="17" r:id="rId16"/>
    <sheet name="CH.X.20" sheetId="22" r:id="rId17"/>
    <sheet name="CH.X.21" sheetId="16" r:id="rId18"/>
    <sheet name="CH.X.22" sheetId="13" r:id="rId19"/>
    <sheet name="CH.X.23" sheetId="23" r:id="rId20"/>
    <sheet name="TAB.X.1" sheetId="27" r:id="rId21"/>
    <sheet name="TAB.X.2" sheetId="1" r:id="rId22"/>
    <sheet name="TAB X.3" sheetId="14" r:id="rId23"/>
    <sheet name="TAB.X.4" sheetId="28" r:id="rId24"/>
    <sheet name="EDITED" sheetId="19" r:id="rId25"/>
    <sheet name="EDIT_4" sheetId="5" r:id="rId26"/>
  </sheets>
  <definedNames>
    <definedName name="__1981_82" localSheetId="3">#REF!</definedName>
    <definedName name="__1981_82">#REF!</definedName>
    <definedName name="__1982_83" localSheetId="3">#REF!</definedName>
    <definedName name="__1982_83">#REF!</definedName>
    <definedName name="__1983_84" localSheetId="3">#REF!</definedName>
    <definedName name="__1983_84">#REF!</definedName>
    <definedName name="_1980_81" localSheetId="3">#REF!</definedName>
    <definedName name="_1980_81">#REF!</definedName>
    <definedName name="_DAT1" localSheetId="3">#REF!</definedName>
    <definedName name="_DAT1">#REF!</definedName>
    <definedName name="_Fill" localSheetId="3">#REF!</definedName>
    <definedName name="_Fill">#REF!</definedName>
    <definedName name="_Hlk162703406" localSheetId="4">'CH.X.6'!$A$1</definedName>
    <definedName name="_Parse_Out" localSheetId="3">#REF!</definedName>
    <definedName name="_Parse_Out">#REF!</definedName>
    <definedName name="_xlchart.v2.0" hidden="1">'CH.X.23'!$A$2:$A$13</definedName>
    <definedName name="_xlchart.v2.1" hidden="1">'CH.X.23'!$B$2:$B$13</definedName>
    <definedName name="a" localSheetId="3">#REF!</definedName>
    <definedName name="a">#REF!</definedName>
    <definedName name="bmbm" localSheetId="3">#REF!</definedName>
    <definedName name="bmbm">#REF!</definedName>
    <definedName name="cacafc" localSheetId="22">#REF!</definedName>
    <definedName name="cacafc">#REF!</definedName>
    <definedName name="CO" localSheetId="3">#REF!</definedName>
    <definedName name="CO">#REF!</definedName>
    <definedName name="CO1_" localSheetId="3">#REF!</definedName>
    <definedName name="CO1_">#REF!</definedName>
    <definedName name="CO2_" localSheetId="3">#REF!</definedName>
    <definedName name="CO2_">#REF!</definedName>
    <definedName name="CU" localSheetId="3">#REF!</definedName>
    <definedName name="CU">#REF!</definedName>
    <definedName name="CU1_" localSheetId="3">#REF!</definedName>
    <definedName name="CU1_">#REF!</definedName>
    <definedName name="CU2_" localSheetId="3">#REF!</definedName>
    <definedName name="CU2_">#REF!</definedName>
    <definedName name="CURRENTYEAR" localSheetId="22">#REF!</definedName>
    <definedName name="CURRENTYEAR">#REF!</definedName>
    <definedName name="DAT" localSheetId="3">#REF!</definedName>
    <definedName name="DAT">#REF!</definedName>
    <definedName name="half" localSheetId="22">#REF!</definedName>
    <definedName name="half">#REF!</definedName>
    <definedName name="LOOKUPMTH" localSheetId="22">#REF!</definedName>
    <definedName name="LOOKUPMTH">#REF!</definedName>
    <definedName name="Month" localSheetId="22">#REF!</definedName>
    <definedName name="Month">#REF!</definedName>
    <definedName name="o" localSheetId="22">#REF!</definedName>
    <definedName name="o">#REF!</definedName>
    <definedName name="OLE_LINK1" localSheetId="24">EDITED!#REF!</definedName>
    <definedName name="q" localSheetId="22">#REF!</definedName>
    <definedName name="q">#REF!</definedName>
    <definedName name="qryCreateExcel2P1" localSheetId="3">#REF!</definedName>
    <definedName name="qryCreateExcel2P1">#REF!</definedName>
    <definedName name="qryCreateExcel8P15" localSheetId="3">#REF!</definedName>
    <definedName name="qryCreateExcel8P15">#REF!</definedName>
    <definedName name="tt" localSheetId="22">#REF!</definedName>
    <definedName name="t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6" i="2" l="1"/>
  <c r="E22" i="17" l="1"/>
  <c r="D22" i="17"/>
  <c r="C22" i="17"/>
  <c r="B22" i="17"/>
  <c r="E21" i="17"/>
  <c r="D21" i="17"/>
  <c r="C21" i="17"/>
  <c r="B21" i="17"/>
  <c r="E20" i="17"/>
  <c r="D20" i="17"/>
  <c r="C20" i="17"/>
  <c r="B20" i="17"/>
  <c r="E19" i="17"/>
  <c r="D19" i="17"/>
  <c r="C19" i="17"/>
  <c r="B19" i="17"/>
  <c r="E18" i="17"/>
  <c r="D18" i="17"/>
  <c r="C18" i="17"/>
  <c r="B18" i="17"/>
  <c r="E17" i="17"/>
  <c r="D17" i="17"/>
  <c r="C17" i="17"/>
  <c r="B17" i="17"/>
  <c r="C1" i="17"/>
  <c r="G45" i="14" l="1"/>
  <c r="G44" i="14"/>
  <c r="G43" i="14"/>
  <c r="G42" i="14"/>
  <c r="G41" i="14"/>
  <c r="G40" i="14"/>
  <c r="G39" i="14"/>
  <c r="G38" i="14"/>
  <c r="G37" i="14"/>
  <c r="G36" i="14"/>
  <c r="G35" i="14"/>
  <c r="G34" i="14"/>
  <c r="G33" i="14"/>
  <c r="G32" i="14"/>
  <c r="G31" i="14"/>
  <c r="G30" i="14"/>
  <c r="G29" i="14"/>
  <c r="G28" i="14"/>
  <c r="G27" i="14"/>
  <c r="G25" i="14"/>
  <c r="F25" i="14"/>
  <c r="E25" i="14"/>
  <c r="D25" i="14"/>
  <c r="C25" i="14"/>
  <c r="J23" i="14"/>
  <c r="I23" i="14"/>
  <c r="J22" i="14"/>
  <c r="I22" i="14"/>
  <c r="J21" i="14"/>
  <c r="I21" i="14"/>
  <c r="J20" i="14"/>
  <c r="I20" i="14"/>
  <c r="J19" i="14"/>
  <c r="I19" i="14"/>
  <c r="J18" i="14"/>
  <c r="I18" i="14"/>
  <c r="J17" i="14"/>
  <c r="I17" i="14"/>
  <c r="J16" i="14"/>
  <c r="I16" i="14"/>
  <c r="J15" i="14"/>
  <c r="I15" i="14"/>
  <c r="J14" i="14"/>
  <c r="I14" i="14"/>
  <c r="J13" i="14"/>
  <c r="I13" i="14"/>
  <c r="J12" i="14"/>
  <c r="I12" i="14"/>
  <c r="J11" i="14"/>
  <c r="I11" i="14"/>
  <c r="J10" i="14"/>
  <c r="I10" i="14"/>
  <c r="J9" i="14"/>
  <c r="I9" i="14"/>
  <c r="J8" i="14"/>
  <c r="I8" i="14"/>
  <c r="J7" i="14"/>
  <c r="I7" i="14"/>
  <c r="J6" i="14"/>
  <c r="I6" i="14"/>
  <c r="J5" i="14"/>
  <c r="I5" i="14"/>
  <c r="J4" i="14"/>
  <c r="I4" i="14"/>
  <c r="Q14" i="13" l="1"/>
  <c r="Q13" i="13"/>
  <c r="AF12" i="13"/>
  <c r="U12" i="13"/>
  <c r="Q12" i="13"/>
  <c r="AF11" i="13"/>
  <c r="U11" i="13"/>
  <c r="Q11" i="13"/>
  <c r="AF10" i="13"/>
  <c r="U10" i="13"/>
  <c r="Q10" i="13"/>
  <c r="AF9" i="13"/>
  <c r="U9" i="13"/>
  <c r="Q9" i="13"/>
  <c r="AF8" i="13"/>
  <c r="U8" i="13"/>
  <c r="Q8" i="13"/>
  <c r="Q7" i="13"/>
  <c r="Q6" i="13"/>
  <c r="Q5" i="13"/>
  <c r="Q4" i="13"/>
  <c r="B15" i="11" l="1"/>
  <c r="G3" i="8" l="1"/>
  <c r="H3" i="8"/>
  <c r="I3" i="8"/>
  <c r="J3" i="8"/>
  <c r="G4" i="8"/>
  <c r="H4" i="8"/>
  <c r="I4" i="8"/>
  <c r="J4" i="8"/>
  <c r="G5" i="8"/>
  <c r="H5" i="8"/>
  <c r="I5" i="8"/>
  <c r="J5" i="8"/>
  <c r="G6" i="8"/>
  <c r="H6" i="8"/>
  <c r="I6" i="8"/>
  <c r="J6" i="8"/>
  <c r="G7" i="8"/>
  <c r="H7" i="8"/>
  <c r="I7" i="8"/>
  <c r="J7" i="8"/>
  <c r="G8" i="8"/>
  <c r="H8" i="8"/>
  <c r="I8" i="8"/>
  <c r="J8" i="8"/>
  <c r="G9" i="8"/>
  <c r="H9" i="8"/>
  <c r="I9" i="8"/>
  <c r="J9" i="8"/>
  <c r="G10" i="8"/>
  <c r="H10" i="8"/>
  <c r="I10" i="8"/>
  <c r="J10" i="8"/>
  <c r="G11" i="8"/>
  <c r="H11" i="8"/>
  <c r="I11" i="8"/>
  <c r="J11" i="8"/>
  <c r="G12" i="8"/>
  <c r="H12" i="8"/>
  <c r="I12" i="8"/>
  <c r="J12" i="8"/>
  <c r="G13" i="8"/>
  <c r="H13" i="8"/>
  <c r="I13" i="8"/>
  <c r="J13" i="8"/>
  <c r="J14" i="8"/>
  <c r="B16" i="8"/>
  <c r="J16" i="8" s="1"/>
  <c r="C16" i="8"/>
  <c r="D16" i="8"/>
  <c r="E16" i="8"/>
  <c r="B17" i="8"/>
  <c r="J17" i="8" s="1"/>
  <c r="C17" i="8"/>
  <c r="D17" i="8"/>
  <c r="E17" i="8"/>
  <c r="B18" i="8"/>
  <c r="C18" i="8"/>
  <c r="D18" i="8"/>
  <c r="E18" i="8"/>
  <c r="AN3" i="5" l="1"/>
  <c r="AO3" i="5"/>
  <c r="AP3" i="5"/>
  <c r="AQ3" i="5"/>
  <c r="AN4" i="5"/>
  <c r="AO4" i="5"/>
  <c r="AP4" i="5"/>
  <c r="AQ4" i="5"/>
  <c r="AN5" i="5"/>
  <c r="AO5" i="5"/>
  <c r="AP5" i="5"/>
  <c r="AQ5" i="5"/>
  <c r="AN6" i="5"/>
  <c r="AO6" i="5"/>
  <c r="AP6" i="5"/>
  <c r="AQ6" i="5"/>
  <c r="AN7" i="5"/>
  <c r="AO7" i="5"/>
  <c r="AP7" i="5"/>
  <c r="AQ7" i="5"/>
  <c r="D8" i="5"/>
  <c r="E8" i="5"/>
  <c r="F8" i="5"/>
  <c r="G8" i="5"/>
  <c r="H8" i="5"/>
  <c r="I8" i="5"/>
  <c r="J8" i="5"/>
  <c r="K8" i="5"/>
  <c r="L8" i="5"/>
  <c r="M8" i="5"/>
  <c r="N8" i="5"/>
  <c r="O8" i="5"/>
  <c r="P8" i="5"/>
  <c r="Q8" i="5"/>
  <c r="R8" i="5"/>
  <c r="S8" i="5"/>
  <c r="T8" i="5"/>
  <c r="U8" i="5"/>
  <c r="V8" i="5"/>
  <c r="W8" i="5"/>
  <c r="X8" i="5"/>
  <c r="Y8" i="5"/>
  <c r="Z8" i="5"/>
  <c r="AA8" i="5"/>
  <c r="AB8" i="5"/>
  <c r="AC8" i="5"/>
  <c r="AD8" i="5"/>
  <c r="AO8" i="5" s="1"/>
  <c r="AE8" i="5"/>
  <c r="AF8" i="5"/>
  <c r="AG8" i="5"/>
  <c r="AH8" i="5"/>
  <c r="AI8" i="5"/>
  <c r="AP8" i="5" s="1"/>
  <c r="AJ8" i="5"/>
  <c r="AK8" i="5"/>
  <c r="AL8" i="5"/>
  <c r="AM8" i="5"/>
  <c r="AN8" i="5" s="1"/>
  <c r="AU8" i="5" s="1"/>
  <c r="AS8" i="5"/>
  <c r="AN9" i="5"/>
  <c r="AO9" i="5"/>
  <c r="AP9" i="5"/>
  <c r="AQ9" i="5"/>
  <c r="AS9" i="5"/>
  <c r="AN10" i="5"/>
  <c r="AO10" i="5"/>
  <c r="AP10" i="5"/>
  <c r="AQ10" i="5"/>
  <c r="AS10" i="5"/>
  <c r="AU10" i="5"/>
  <c r="D11" i="5"/>
  <c r="E11" i="5"/>
  <c r="F11" i="5"/>
  <c r="G11" i="5"/>
  <c r="H11" i="5"/>
  <c r="I11" i="5"/>
  <c r="J11" i="5"/>
  <c r="K11" i="5"/>
  <c r="L11" i="5"/>
  <c r="M11" i="5"/>
  <c r="N11" i="5"/>
  <c r="O11" i="5"/>
  <c r="P11" i="5"/>
  <c r="Q11" i="5"/>
  <c r="R11" i="5"/>
  <c r="S11" i="5"/>
  <c r="T11" i="5"/>
  <c r="U11" i="5"/>
  <c r="V11" i="5"/>
  <c r="W11" i="5"/>
  <c r="X11" i="5"/>
  <c r="Y11" i="5"/>
  <c r="Z11" i="5"/>
  <c r="AA11" i="5"/>
  <c r="AB11" i="5"/>
  <c r="AC11" i="5"/>
  <c r="AD11" i="5"/>
  <c r="AQ11" i="5" s="1"/>
  <c r="AT9" i="5" s="1"/>
  <c r="AE11" i="5"/>
  <c r="AF11" i="5"/>
  <c r="AG11" i="5"/>
  <c r="AH11" i="5"/>
  <c r="AI11" i="5"/>
  <c r="AP11" i="5" s="1"/>
  <c r="AJ11" i="5"/>
  <c r="AK11" i="5"/>
  <c r="AL11" i="5"/>
  <c r="AM11" i="5"/>
  <c r="AN11" i="5"/>
  <c r="AU9" i="5" s="1"/>
  <c r="AO11" i="5"/>
  <c r="AS11" i="5"/>
  <c r="AT11" i="5"/>
  <c r="AN12" i="5"/>
  <c r="AO12" i="5"/>
  <c r="AP12" i="5"/>
  <c r="AQ12" i="5"/>
  <c r="AS12" i="5"/>
  <c r="AT12" i="5"/>
  <c r="AU12" i="5"/>
  <c r="AN13" i="5"/>
  <c r="AO13" i="5"/>
  <c r="AP13" i="5"/>
  <c r="AQ13" i="5"/>
  <c r="AS13" i="5"/>
  <c r="AU13" i="5"/>
  <c r="AN14" i="5"/>
  <c r="AO14" i="5"/>
  <c r="AP14" i="5"/>
  <c r="AQ14" i="5"/>
  <c r="AS14" i="5"/>
  <c r="D15" i="5"/>
  <c r="E15" i="5"/>
  <c r="F15" i="5"/>
  <c r="G15" i="5"/>
  <c r="H15" i="5"/>
  <c r="I15" i="5"/>
  <c r="J15" i="5"/>
  <c r="K15" i="5"/>
  <c r="L15" i="5"/>
  <c r="M15" i="5"/>
  <c r="N15" i="5"/>
  <c r="O15" i="5"/>
  <c r="P15" i="5"/>
  <c r="Q15" i="5"/>
  <c r="R15" i="5"/>
  <c r="S15" i="5"/>
  <c r="T15" i="5"/>
  <c r="U15" i="5"/>
  <c r="V15" i="5"/>
  <c r="W15" i="5"/>
  <c r="X15" i="5"/>
  <c r="Y15" i="5"/>
  <c r="Z15" i="5"/>
  <c r="AA15" i="5"/>
  <c r="AB15" i="5"/>
  <c r="AC15" i="5"/>
  <c r="AD15" i="5"/>
  <c r="AE15" i="5"/>
  <c r="AO15" i="5" s="1"/>
  <c r="AF15" i="5"/>
  <c r="AQ15" i="5" s="1"/>
  <c r="AT10" i="5" s="1"/>
  <c r="AG15" i="5"/>
  <c r="AH15" i="5"/>
  <c r="AI15" i="5"/>
  <c r="AP15" i="5" s="1"/>
  <c r="AJ15" i="5"/>
  <c r="AK15" i="5"/>
  <c r="AL15" i="5"/>
  <c r="AM15" i="5"/>
  <c r="AN15" i="5"/>
  <c r="AS15" i="5"/>
  <c r="AT15" i="5"/>
  <c r="AU15" i="5"/>
  <c r="AN16" i="5"/>
  <c r="AU11" i="5" s="1"/>
  <c r="AO16" i="5"/>
  <c r="AP16" i="5"/>
  <c r="AQ16" i="5"/>
  <c r="AS16" i="5"/>
  <c r="AN17" i="5"/>
  <c r="AO17" i="5"/>
  <c r="AP17" i="5"/>
  <c r="AQ17" i="5"/>
  <c r="AS17" i="5"/>
  <c r="AT17" i="5"/>
  <c r="AU17" i="5"/>
  <c r="AN18" i="5"/>
  <c r="AO18" i="5"/>
  <c r="AP18" i="5"/>
  <c r="AQ18" i="5"/>
  <c r="AS18" i="5"/>
  <c r="AU18" i="5"/>
  <c r="AN19" i="5"/>
  <c r="AO19" i="5"/>
  <c r="AP19" i="5"/>
  <c r="AQ19" i="5"/>
  <c r="AS19" i="5"/>
  <c r="AT19" i="5"/>
  <c r="AN20" i="5"/>
  <c r="AO20" i="5"/>
  <c r="AP20" i="5"/>
  <c r="AQ20" i="5"/>
  <c r="AS20" i="5"/>
  <c r="AT20" i="5"/>
  <c r="AN21" i="5"/>
  <c r="AO21" i="5"/>
  <c r="AP21" i="5"/>
  <c r="AQ21" i="5"/>
  <c r="AS21" i="5"/>
  <c r="AU21" i="5"/>
  <c r="AN22" i="5"/>
  <c r="AO22" i="5"/>
  <c r="AP22" i="5"/>
  <c r="AQ22" i="5"/>
  <c r="AT22" i="5"/>
  <c r="AN23" i="5"/>
  <c r="AO23" i="5"/>
  <c r="AP23" i="5"/>
  <c r="AQ23" i="5"/>
  <c r="AN24" i="5"/>
  <c r="AO24" i="5"/>
  <c r="AP24" i="5"/>
  <c r="AQ24" i="5"/>
  <c r="AN25" i="5"/>
  <c r="AO25" i="5"/>
  <c r="AP25" i="5"/>
  <c r="AQ25" i="5"/>
  <c r="AN26" i="5"/>
  <c r="AO26" i="5"/>
  <c r="AP26" i="5"/>
  <c r="AQ26" i="5"/>
  <c r="AN27" i="5"/>
  <c r="AO27" i="5"/>
  <c r="AP27" i="5"/>
  <c r="AQ27" i="5"/>
  <c r="D28" i="5"/>
  <c r="E28" i="5"/>
  <c r="F28" i="5"/>
  <c r="G28" i="5"/>
  <c r="H28" i="5"/>
  <c r="I28" i="5"/>
  <c r="J28" i="5"/>
  <c r="K28" i="5"/>
  <c r="L28" i="5"/>
  <c r="M28" i="5"/>
  <c r="N28" i="5"/>
  <c r="O28" i="5"/>
  <c r="P28" i="5"/>
  <c r="Q28" i="5"/>
  <c r="R28" i="5"/>
  <c r="S28" i="5"/>
  <c r="T28" i="5"/>
  <c r="U28" i="5"/>
  <c r="V28" i="5"/>
  <c r="W28" i="5"/>
  <c r="X28" i="5"/>
  <c r="Y28" i="5"/>
  <c r="Z28" i="5"/>
  <c r="AA28" i="5"/>
  <c r="AB28" i="5"/>
  <c r="AC28" i="5"/>
  <c r="AD28" i="5"/>
  <c r="AO28" i="5" s="1"/>
  <c r="AE28" i="5"/>
  <c r="AF28" i="5"/>
  <c r="AQ28" i="5" s="1"/>
  <c r="AT13" i="5" s="1"/>
  <c r="AG28" i="5"/>
  <c r="AH28" i="5"/>
  <c r="AI28" i="5"/>
  <c r="AJ28" i="5"/>
  <c r="AK28" i="5"/>
  <c r="AL28" i="5"/>
  <c r="AM28" i="5"/>
  <c r="AN28" i="5"/>
  <c r="AP28" i="5"/>
  <c r="AN29" i="5"/>
  <c r="AU14" i="5" s="1"/>
  <c r="AO29" i="5"/>
  <c r="AP29" i="5"/>
  <c r="AQ29" i="5"/>
  <c r="AT14" i="5" s="1"/>
  <c r="AN30" i="5"/>
  <c r="AO30" i="5"/>
  <c r="AP30" i="5"/>
  <c r="AQ30" i="5"/>
  <c r="AN31" i="5"/>
  <c r="AO31" i="5"/>
  <c r="AP31" i="5"/>
  <c r="AQ31" i="5"/>
  <c r="AN32" i="5"/>
  <c r="AO32" i="5"/>
  <c r="AP32" i="5"/>
  <c r="AQ32" i="5"/>
  <c r="AN33" i="5"/>
  <c r="AO33" i="5"/>
  <c r="AP33" i="5"/>
  <c r="AQ33" i="5"/>
  <c r="AT18" i="5" s="1"/>
  <c r="AN34" i="5"/>
  <c r="AU19" i="5" s="1"/>
  <c r="AO34" i="5"/>
  <c r="AP34" i="5"/>
  <c r="AQ34" i="5"/>
  <c r="AN35" i="5"/>
  <c r="AU20" i="5" s="1"/>
  <c r="AO35" i="5"/>
  <c r="AP35" i="5"/>
  <c r="AQ35" i="5"/>
  <c r="AN36" i="5"/>
  <c r="AO36" i="5"/>
  <c r="AP36" i="5"/>
  <c r="AQ36" i="5"/>
  <c r="AT21" i="5" s="1"/>
  <c r="AN37" i="5"/>
  <c r="AO37" i="5"/>
  <c r="AP37" i="5"/>
  <c r="AQ37" i="5"/>
  <c r="AN38" i="5"/>
  <c r="AO38" i="5"/>
  <c r="AP38" i="5"/>
  <c r="AQ38" i="5"/>
  <c r="AN39" i="5"/>
  <c r="AO39" i="5"/>
  <c r="AP39" i="5"/>
  <c r="AQ39" i="5"/>
  <c r="AN40" i="5"/>
  <c r="AO40" i="5"/>
  <c r="AP40" i="5"/>
  <c r="AQ40" i="5"/>
  <c r="AN41" i="5"/>
  <c r="AO41" i="5"/>
  <c r="AP41" i="5"/>
  <c r="AQ41" i="5"/>
  <c r="D42" i="5"/>
  <c r="E42" i="5"/>
  <c r="F42" i="5"/>
  <c r="G42" i="5"/>
  <c r="H42" i="5"/>
  <c r="I42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O42" i="5" s="1"/>
  <c r="AE42" i="5"/>
  <c r="AF42" i="5"/>
  <c r="AQ42" i="5" s="1"/>
  <c r="AT16" i="5" s="1"/>
  <c r="AG42" i="5"/>
  <c r="AH42" i="5"/>
  <c r="AI42" i="5"/>
  <c r="AP42" i="5" s="1"/>
  <c r="AJ42" i="5"/>
  <c r="AK42" i="5"/>
  <c r="AL42" i="5"/>
  <c r="AN42" i="5" s="1"/>
  <c r="AU16" i="5" s="1"/>
  <c r="AM42" i="5"/>
  <c r="AN43" i="5"/>
  <c r="AO43" i="5"/>
  <c r="AP43" i="5"/>
  <c r="AQ43" i="5"/>
  <c r="AN44" i="5"/>
  <c r="AO44" i="5"/>
  <c r="AP44" i="5"/>
  <c r="AQ44" i="5"/>
  <c r="AN45" i="5"/>
  <c r="AO45" i="5"/>
  <c r="AP45" i="5"/>
  <c r="AQ45" i="5"/>
  <c r="AN46" i="5"/>
  <c r="AO46" i="5"/>
  <c r="AP46" i="5"/>
  <c r="AQ46" i="5"/>
  <c r="AN47" i="5"/>
  <c r="AU22" i="5" s="1"/>
  <c r="AO47" i="5"/>
  <c r="AP47" i="5"/>
  <c r="AQ47" i="5"/>
  <c r="AN48" i="5"/>
  <c r="AO48" i="5"/>
  <c r="AP48" i="5"/>
  <c r="AQ48" i="5"/>
  <c r="AN49" i="5"/>
  <c r="AO49" i="5"/>
  <c r="AP49" i="5"/>
  <c r="AQ8" i="5" l="1"/>
  <c r="AT8" i="5" s="1"/>
  <c r="E18" i="3" l="1"/>
  <c r="F18" i="3"/>
</calcChain>
</file>

<file path=xl/sharedStrings.xml><?xml version="1.0" encoding="utf-8"?>
<sst xmlns="http://schemas.openxmlformats.org/spreadsheetml/2006/main" count="661" uniqueCount="352">
  <si>
    <t>Construction</t>
  </si>
  <si>
    <t>Electricity, gas &amp; other utilities</t>
  </si>
  <si>
    <t>Manufacturing</t>
  </si>
  <si>
    <t>Mining &amp; quarrying</t>
  </si>
  <si>
    <t>Industry</t>
  </si>
  <si>
    <t>FY24</t>
  </si>
  <si>
    <t>FY23</t>
  </si>
  <si>
    <t>FY22</t>
  </si>
  <si>
    <t>FY21</t>
  </si>
  <si>
    <t>FY20</t>
  </si>
  <si>
    <t>Share in GVA/GDP (per cent)</t>
  </si>
  <si>
    <t>Annual Growth (per cent)</t>
  </si>
  <si>
    <t>Constant</t>
  </si>
  <si>
    <t>2023-24</t>
  </si>
  <si>
    <t>2022-23</t>
  </si>
  <si>
    <t>2021-22</t>
  </si>
  <si>
    <t>2020-21</t>
  </si>
  <si>
    <t>2019-20</t>
  </si>
  <si>
    <t>2018-19</t>
  </si>
  <si>
    <t>2017-18</t>
  </si>
  <si>
    <t>2016-17</t>
  </si>
  <si>
    <t>2015-16</t>
  </si>
  <si>
    <t>2014-15</t>
  </si>
  <si>
    <t>2013-14</t>
  </si>
  <si>
    <t>Manufacturing PMI</t>
  </si>
  <si>
    <t>Y-o-Y % Change</t>
  </si>
  <si>
    <t>HSBC India Purchasing Managers' Index (PMI): For Manufacturing</t>
  </si>
  <si>
    <t>Coke &amp; refined petroleum products</t>
  </si>
  <si>
    <t>Textiles and apprarels</t>
  </si>
  <si>
    <t>Computer, electronic, electrical &amp; optical products</t>
  </si>
  <si>
    <t>Beverages and tobacco</t>
  </si>
  <si>
    <t>Leather and related products</t>
  </si>
  <si>
    <t>Food products</t>
  </si>
  <si>
    <t>Other non-metallic mineral products</t>
  </si>
  <si>
    <t>Rubber &amp; plastic products</t>
  </si>
  <si>
    <t xml:space="preserve">Pharma and medicinal chemicals </t>
  </si>
  <si>
    <t>Metal &amp; metal products</t>
  </si>
  <si>
    <t>Transport equipments</t>
  </si>
  <si>
    <t>Wood products and furniture</t>
  </si>
  <si>
    <t>Chemical and chemical products except pharma</t>
  </si>
  <si>
    <t>Manufacturing GVA</t>
  </si>
  <si>
    <t>CAGR in % (FY14 to FY23)</t>
  </si>
  <si>
    <t>NVA</t>
  </si>
  <si>
    <t>11</t>
  </si>
  <si>
    <t>CFC</t>
  </si>
  <si>
    <t>10</t>
  </si>
  <si>
    <t>GVA</t>
  </si>
  <si>
    <t>9</t>
  </si>
  <si>
    <t>FISIM</t>
  </si>
  <si>
    <t>8</t>
  </si>
  <si>
    <t>GVA unadjusted for FISIM</t>
  </si>
  <si>
    <t>7</t>
  </si>
  <si>
    <t>Repair and installation of machinery and equipment</t>
  </si>
  <si>
    <t>33</t>
  </si>
  <si>
    <t>6.6</t>
  </si>
  <si>
    <t>Other manufacturing</t>
  </si>
  <si>
    <t>32</t>
  </si>
  <si>
    <t>6.5</t>
  </si>
  <si>
    <t>Manufacture of furniture</t>
  </si>
  <si>
    <t>31</t>
  </si>
  <si>
    <t>6.4</t>
  </si>
  <si>
    <t>Printing and reproduction of recorded media except publishing</t>
  </si>
  <si>
    <t>18</t>
  </si>
  <si>
    <t>6.3</t>
  </si>
  <si>
    <t>Manufacture of paper and paper products</t>
  </si>
  <si>
    <t>17</t>
  </si>
  <si>
    <t>6.2</t>
  </si>
  <si>
    <t>Manufacture of wood and of products of wood and cork, except furniture; manufacture of articles of straw and plaiting material</t>
  </si>
  <si>
    <t>16</t>
  </si>
  <si>
    <t>6.1</t>
  </si>
  <si>
    <t>Others</t>
  </si>
  <si>
    <t>6</t>
  </si>
  <si>
    <t>23</t>
  </si>
  <si>
    <t>5.5</t>
  </si>
  <si>
    <t>22</t>
  </si>
  <si>
    <t>5.4</t>
  </si>
  <si>
    <t>21</t>
  </si>
  <si>
    <t>5.3</t>
  </si>
  <si>
    <t>20</t>
  </si>
  <si>
    <t>5.2</t>
  </si>
  <si>
    <t>19</t>
  </si>
  <si>
    <t>5.1</t>
  </si>
  <si>
    <t>Manufacture of coke, petroleum, rubber, chemical and related products</t>
  </si>
  <si>
    <t>5</t>
  </si>
  <si>
    <t>29+30</t>
  </si>
  <si>
    <t>4.4</t>
  </si>
  <si>
    <t>Machinery and equipment n.e.c</t>
  </si>
  <si>
    <t>28</t>
  </si>
  <si>
    <t>4.3</t>
  </si>
  <si>
    <t>Manufacture of electrical equipment</t>
  </si>
  <si>
    <t>27</t>
  </si>
  <si>
    <t>4.2</t>
  </si>
  <si>
    <t>Manufacture of optical and electronics products*</t>
  </si>
  <si>
    <t>265+266+267</t>
  </si>
  <si>
    <t>4.1.4</t>
  </si>
  <si>
    <t>Manufacture of communication equipment</t>
  </si>
  <si>
    <t>263</t>
  </si>
  <si>
    <t>4.1.3</t>
  </si>
  <si>
    <t>Manufacture of computer and peripheral equipment</t>
  </si>
  <si>
    <t>262</t>
  </si>
  <si>
    <t>4.1.2</t>
  </si>
  <si>
    <t>Manufacture of electronic component, consumer electronics, magnetic and optical media</t>
  </si>
  <si>
    <t>261+264+268</t>
  </si>
  <si>
    <t>4.1.1</t>
  </si>
  <si>
    <t>Total GVA</t>
  </si>
  <si>
    <t>Manufacture of computer, electronic &amp; optical products</t>
  </si>
  <si>
    <t>26</t>
  </si>
  <si>
    <t>4.1</t>
  </si>
  <si>
    <t>Machinery &amp; equipment</t>
  </si>
  <si>
    <t>4</t>
  </si>
  <si>
    <t>Manufacture of fabricated metal products, except machinery and equipment</t>
  </si>
  <si>
    <t>25</t>
  </si>
  <si>
    <t>3.3</t>
  </si>
  <si>
    <t>Manufacture of basic precious and non-ferrous metals + casting of non-ferrous metals</t>
  </si>
  <si>
    <t>242+2432</t>
  </si>
  <si>
    <t>3.2</t>
  </si>
  <si>
    <t>Manufacture of basic iron and steel + casting of iron and steel</t>
  </si>
  <si>
    <t>241+2431</t>
  </si>
  <si>
    <t>3.1</t>
  </si>
  <si>
    <t>3</t>
  </si>
  <si>
    <t>16, 31</t>
  </si>
  <si>
    <t>15</t>
  </si>
  <si>
    <t>2.3</t>
  </si>
  <si>
    <t>29-30</t>
  </si>
  <si>
    <t>Manufacture of wearing apparel, except custom tailoring</t>
  </si>
  <si>
    <t>14-14105</t>
  </si>
  <si>
    <t>2.2</t>
  </si>
  <si>
    <t>261-268, 27</t>
  </si>
  <si>
    <t>Manufacture of textiles + cotton ginning</t>
  </si>
  <si>
    <t>13+01632</t>
  </si>
  <si>
    <t>2.1</t>
  </si>
  <si>
    <t>241+2431, 242+2432, 25</t>
  </si>
  <si>
    <t>Manufacture of textiles, apparel &amp; leather products</t>
  </si>
  <si>
    <t>2</t>
  </si>
  <si>
    <t>13+01632, 14-14105</t>
  </si>
  <si>
    <t>Manufacture of tobacco products</t>
  </si>
  <si>
    <t>12</t>
  </si>
  <si>
    <t>1.6</t>
  </si>
  <si>
    <t>11-12</t>
  </si>
  <si>
    <t>Manufacture of beverages</t>
  </si>
  <si>
    <t>1.5</t>
  </si>
  <si>
    <t>101-108</t>
  </si>
  <si>
    <t>Simple Growth in % (FY23)</t>
  </si>
  <si>
    <t>CAGR in % (FY15 to FY23)</t>
  </si>
  <si>
    <t>Manufacture of other food products</t>
  </si>
  <si>
    <t>107</t>
  </si>
  <si>
    <t>1.4</t>
  </si>
  <si>
    <t>Manufacture of grain mill products, etc. and animal feeds</t>
  </si>
  <si>
    <t>106+108</t>
  </si>
  <si>
    <t>1.3</t>
  </si>
  <si>
    <t>Manufacture of dairy products</t>
  </si>
  <si>
    <t>105</t>
  </si>
  <si>
    <t>1.2</t>
  </si>
  <si>
    <t>Production, processing and preservation of meat, fish, fruit, vegetables, oils and fats</t>
  </si>
  <si>
    <t>101-104</t>
  </si>
  <si>
    <t>1.1</t>
  </si>
  <si>
    <t>Manufacture of food products, beverages &amp; tobacco</t>
  </si>
  <si>
    <t>1</t>
  </si>
  <si>
    <t>FY 14 to FY23</t>
  </si>
  <si>
    <t>FY20 to FY 23</t>
  </si>
  <si>
    <t>FY14 to FY19</t>
  </si>
  <si>
    <t>2012-13</t>
  </si>
  <si>
    <t>2011-12</t>
  </si>
  <si>
    <t>NIC Code Description</t>
  </si>
  <si>
    <t>TotalVA constant</t>
  </si>
  <si>
    <t>Household VA constant</t>
  </si>
  <si>
    <t>Corporate VA constant</t>
  </si>
  <si>
    <t>FY19 to FY24</t>
  </si>
  <si>
    <t>2023-24 (P)</t>
  </si>
  <si>
    <t>FY19</t>
  </si>
  <si>
    <t>FY18</t>
  </si>
  <si>
    <t>FY17</t>
  </si>
  <si>
    <t>FY16</t>
  </si>
  <si>
    <t>FY15</t>
  </si>
  <si>
    <t>FY14</t>
  </si>
  <si>
    <t>Import</t>
  </si>
  <si>
    <t>Export</t>
  </si>
  <si>
    <t>Consumption</t>
  </si>
  <si>
    <t>Domestic Production</t>
  </si>
  <si>
    <t>Year</t>
  </si>
  <si>
    <t>Coal Industry: Domestic Production, consumption, Export and Import</t>
  </si>
  <si>
    <t>CAGR Growth Rate</t>
  </si>
  <si>
    <t>* Provisional </t>
  </si>
  <si>
    <t>Source: JPC</t>
  </si>
  <si>
    <t>FY24*</t>
  </si>
  <si>
    <t>Net Export (metric tonne)</t>
  </si>
  <si>
    <t>Import (metric tonne)</t>
  </si>
  <si>
    <t>Export (metric tonne)</t>
  </si>
  <si>
    <t>Table 3: India’s trade of finished steel (MT)</t>
  </si>
  <si>
    <t>FY24(YoY)</t>
  </si>
  <si>
    <r>
      <t xml:space="preserve">Export / Import </t>
    </r>
    <r>
      <rPr>
        <sz val="10"/>
        <color theme="1"/>
        <rFont val="Trebuchet MS"/>
        <family val="2"/>
      </rPr>
      <t xml:space="preserve">– </t>
    </r>
    <r>
      <rPr>
        <sz val="10"/>
        <color theme="1"/>
        <rFont val="Cambria"/>
        <family val="1"/>
      </rPr>
      <t>Upto March, 2024.</t>
    </r>
  </si>
  <si>
    <t>Turnover</t>
  </si>
  <si>
    <t>Growth Rate %</t>
  </si>
  <si>
    <t>Exports</t>
  </si>
  <si>
    <t>Textile</t>
  </si>
  <si>
    <t>Production</t>
  </si>
  <si>
    <t>Note: Since March is ongoing, information for complete FY2023-24 is not available.</t>
  </si>
  <si>
    <t>CAGR</t>
  </si>
  <si>
    <t>Segment</t>
  </si>
  <si>
    <t>Total</t>
  </si>
  <si>
    <t>e-2W</t>
  </si>
  <si>
    <t>e-3W</t>
  </si>
  <si>
    <t>e-4W</t>
  </si>
  <si>
    <t>FY15 to FY19</t>
  </si>
  <si>
    <t>e-bus</t>
  </si>
  <si>
    <t>FY20 to FY23</t>
  </si>
  <si>
    <t>Deployment of Gross Bank Credit by Major Sectors (YoY change, in Percent)</t>
  </si>
  <si>
    <t>2. Industry</t>
  </si>
  <si>
    <t>Non-food Credit</t>
  </si>
  <si>
    <t>MSMEs</t>
  </si>
  <si>
    <t>Large Industry</t>
  </si>
  <si>
    <t>36.5
(36.3)</t>
  </si>
  <si>
    <t>Rs crore</t>
  </si>
  <si>
    <t>2. Industry (Micro and Small, Medium and Large )</t>
  </si>
  <si>
    <t>YoY</t>
  </si>
  <si>
    <t>Industry-wise classification</t>
  </si>
  <si>
    <t>CAGR (FY20-FY24)</t>
  </si>
  <si>
    <t>2.1. Mining and Quarrying (incl. Coal)</t>
  </si>
  <si>
    <t>2.2. Food Processing</t>
  </si>
  <si>
    <t>2.3. Beverage and Tobacco</t>
  </si>
  <si>
    <t>2.4. Textiles</t>
  </si>
  <si>
    <t>2.5. Leather and Leather Products</t>
  </si>
  <si>
    <t>2.6. Wood and Wood Products</t>
  </si>
  <si>
    <t>2.7. Paper and Paper Products</t>
  </si>
  <si>
    <t>2.8. Petroleum, Coal Products and Nuclear Fuels</t>
  </si>
  <si>
    <t>2.9. Chemicals and Chemical Products</t>
  </si>
  <si>
    <t>2.10. Rubber, Plastic and their Products</t>
  </si>
  <si>
    <t>2.11. Glass and Glassware</t>
  </si>
  <si>
    <t>2.12. Cement and Cement Products</t>
  </si>
  <si>
    <t>2.13. Basic Metal and Metal Product</t>
  </si>
  <si>
    <t>2.14. All Engineering</t>
  </si>
  <si>
    <t>2.15. Vehicles, Vehicle Parts and Transport Equipment</t>
  </si>
  <si>
    <t>2.16. Gems and Jewellery</t>
  </si>
  <si>
    <t>2.17. Construction</t>
  </si>
  <si>
    <t>2.18. Infrastructure</t>
  </si>
  <si>
    <t>2.19. Other Industries</t>
  </si>
  <si>
    <t>(y-o-y, growth, per cent)</t>
  </si>
  <si>
    <t>Sector</t>
  </si>
  <si>
    <t>Growth (Y-o-Y) in Mar-24</t>
  </si>
  <si>
    <t>Mining and quarrying (incl. Coal)</t>
  </si>
  <si>
    <t>Food processing</t>
  </si>
  <si>
    <t>Beverage and tobacco</t>
  </si>
  <si>
    <t>Textiles</t>
  </si>
  <si>
    <t>Leather and leather products</t>
  </si>
  <si>
    <t>Wood and wood products</t>
  </si>
  <si>
    <t>Paper and paper products</t>
  </si>
  <si>
    <t>Petroleum, coal products and nuclear fuels</t>
  </si>
  <si>
    <t>Chemicals and chemical products</t>
  </si>
  <si>
    <t>Rubber, plastic and their products</t>
  </si>
  <si>
    <t>Glass and glassware</t>
  </si>
  <si>
    <t>Cement and cement products</t>
  </si>
  <si>
    <t>Basic metal and metal product</t>
  </si>
  <si>
    <t>All engineering</t>
  </si>
  <si>
    <t>Vehicles, parts and transport equipment</t>
  </si>
  <si>
    <t>Gems and jewellery</t>
  </si>
  <si>
    <t>Infrastructure</t>
  </si>
  <si>
    <t>Other industries</t>
  </si>
  <si>
    <t>Total industries</t>
  </si>
  <si>
    <t>Year wise Number of guarantees &amp; amount approved under CGTMSE</t>
  </si>
  <si>
    <t>Micro</t>
  </si>
  <si>
    <t>Small</t>
  </si>
  <si>
    <t>Number</t>
  </si>
  <si>
    <t>Amount.₹ Cr.</t>
  </si>
  <si>
    <t> Total</t>
  </si>
  <si>
    <t>Number (RHS)</t>
  </si>
  <si>
    <t>Amount</t>
  </si>
  <si>
    <t xml:space="preserve">Number </t>
  </si>
  <si>
    <t xml:space="preserve">Installed Capacity </t>
  </si>
  <si>
    <t xml:space="preserve">Production </t>
  </si>
  <si>
    <t>Capacity Utilisation (%)</t>
  </si>
  <si>
    <t>(million tonnes / yr)</t>
  </si>
  <si>
    <t xml:space="preserve">2023-24 </t>
  </si>
  <si>
    <t>Drones and Drone Components</t>
  </si>
  <si>
    <t>Electronic/ Technology  Products (IT Hardware 1.0 &amp;2.0)</t>
  </si>
  <si>
    <t>Manufacturing of Medical Devices</t>
  </si>
  <si>
    <t>Textile Products: MMF segment and technical textiles</t>
  </si>
  <si>
    <t>White Goods (ACs &amp; LEDs)</t>
  </si>
  <si>
    <t>Advance Chemistry Cell (ACC) Battery</t>
  </si>
  <si>
    <t>Telecom &amp; Networking Products</t>
  </si>
  <si>
    <t>Mobile  Manufacturing  and  Specified Electronic Components</t>
  </si>
  <si>
    <t>Food Products</t>
  </si>
  <si>
    <t>Speciality Steel</t>
  </si>
  <si>
    <t>Automobiles &amp; Auto Components</t>
  </si>
  <si>
    <t>High Efficiency Solar PV Modules  (Tranche-I and II)</t>
  </si>
  <si>
    <t>Pharmaceuticals drugs, ingrediants</t>
  </si>
  <si>
    <t>Actual Investment (Rs. Crore)</t>
  </si>
  <si>
    <t>Average annual growth of finished Steel (in per cent)</t>
  </si>
  <si>
    <t xml:space="preserve"> Item</t>
  </si>
  <si>
    <t>Annual growth of finished Steel in FY24 (in per cent)</t>
  </si>
  <si>
    <t>Item</t>
  </si>
  <si>
    <t>Manufacture of transport equipment</t>
  </si>
  <si>
    <t>Total Value of Output</t>
  </si>
  <si>
    <t>in thousand</t>
  </si>
  <si>
    <t>Cars and Utility Vehicles</t>
  </si>
  <si>
    <t>Three-wheelers</t>
  </si>
  <si>
    <t>Two-wheelers</t>
  </si>
  <si>
    <t>Commercial vehicles</t>
  </si>
  <si>
    <t>2023-24*</t>
  </si>
  <si>
    <t>Machinery and equipment</t>
  </si>
  <si>
    <t>Electronic products</t>
  </si>
  <si>
    <t>Chemical products</t>
  </si>
  <si>
    <t>Non-metallic mineral products</t>
  </si>
  <si>
    <t>Dividend</t>
  </si>
  <si>
    <t>Profit before Taxes</t>
  </si>
  <si>
    <t>Net worth</t>
  </si>
  <si>
    <t>Total Gross Turnover</t>
  </si>
  <si>
    <t>Capital Employed</t>
  </si>
  <si>
    <t>FY19 to FY23</t>
  </si>
  <si>
    <t>Chart. X.23 Share of subsectors in industrial R&amp;D spending in India</t>
  </si>
  <si>
    <t>Drugs &amp; Pharma</t>
  </si>
  <si>
    <t xml:space="preserve">Textiles </t>
  </si>
  <si>
    <t>Information Technology</t>
  </si>
  <si>
    <t>Transportation</t>
  </si>
  <si>
    <t>Defence Industries</t>
  </si>
  <si>
    <t>Bio-technology</t>
  </si>
  <si>
    <t>Fuels</t>
  </si>
  <si>
    <t xml:space="preserve">Chemicals </t>
  </si>
  <si>
    <t>Electricals &amp; Electronics</t>
  </si>
  <si>
    <t>Agricultural Machinery</t>
  </si>
  <si>
    <t>Industrial Equipment</t>
  </si>
  <si>
    <t>Actual investment (Cumulative till May 2024)</t>
  </si>
  <si>
    <t>Pharmaceuticals Drugs</t>
  </si>
  <si>
    <t>High Efficiency Solar PV</t>
  </si>
  <si>
    <t>Specialty Steel</t>
  </si>
  <si>
    <t xml:space="preserve">Electronics </t>
  </si>
  <si>
    <t>Textile Products</t>
  </si>
  <si>
    <t>Bulk Drugs</t>
  </si>
  <si>
    <t>Advance Chemistry Cell Battery</t>
  </si>
  <si>
    <t>White Goods: ACs &amp; LEDs</t>
  </si>
  <si>
    <t>Medical Devices</t>
  </si>
  <si>
    <t>IT Hardware 2.0</t>
  </si>
  <si>
    <t>CH.18</t>
  </si>
  <si>
    <t>Textile and Apparel</t>
  </si>
  <si>
    <t>Beverages &amp; Tabacco</t>
  </si>
  <si>
    <t>Computer,electronic, electrical &amp; optical products</t>
  </si>
  <si>
    <t>Machinery and equipment*</t>
  </si>
  <si>
    <t>Pharmaceutical &amp; medical chemicals</t>
  </si>
  <si>
    <t>Wood &amp; Furniture</t>
  </si>
  <si>
    <t>Transport equipment</t>
  </si>
  <si>
    <t>Change in share</t>
  </si>
  <si>
    <t>Share (%)</t>
  </si>
  <si>
    <t>Telecom &amp; Networking</t>
  </si>
  <si>
    <t>FY20-FY23(CAGR)</t>
  </si>
  <si>
    <t>Profit -making CPSEs (No.)</t>
  </si>
  <si>
    <t>Loss -making CPSEs (No.)</t>
  </si>
  <si>
    <t>Particulars</t>
  </si>
  <si>
    <t>Industrial R&amp;D spending in India (₹ Crore)</t>
  </si>
  <si>
    <t>Industrial R&amp;D as per cent of manufacturing GVA</t>
  </si>
  <si>
    <t>Industrial R&amp;D by private sector as per cent of private sector manufacturing GVA</t>
  </si>
  <si>
    <t>Industrial R&amp;D by public sector as per cent of public sector manufacturing GVA</t>
  </si>
  <si>
    <t>Number of industrial R&amp;D units: private sector</t>
  </si>
  <si>
    <t>Number of industrial R&amp;D units: public sector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</si>
</sst>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0.0"/>
    <numFmt numFmtId="166" formatCode="0.0%"/>
    <numFmt numFmtId="167" formatCode="[$-409]d/mmm/yy;@"/>
  </numFmts>
  <fonts count="4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Garamond"/>
      <family val="1"/>
    </font>
    <font>
      <sz val="11"/>
      <color theme="1"/>
      <name val="Garamond"/>
      <family val="1"/>
    </font>
    <font>
      <b/>
      <sz val="11"/>
      <color rgb="FF000000"/>
      <name val="Times New Roman"/>
      <family val="1"/>
    </font>
    <font>
      <sz val="11"/>
      <color theme="1"/>
      <name val="Times New Roman"/>
      <family val="1"/>
    </font>
    <font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name val="Calibri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10"/>
      <color theme="1"/>
      <name val="Cambria"/>
      <family val="1"/>
    </font>
    <font>
      <sz val="10"/>
      <color theme="1"/>
      <name val="Cambria"/>
      <family val="1"/>
    </font>
    <font>
      <sz val="10"/>
      <color theme="1"/>
      <name val="Trebuchet MS"/>
      <family val="2"/>
    </font>
    <font>
      <sz val="12"/>
      <color theme="1"/>
      <name val="Cambria"/>
      <family val="1"/>
    </font>
    <font>
      <b/>
      <sz val="12"/>
      <color theme="1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b/>
      <sz val="10"/>
      <name val="Arial"/>
      <family val="2"/>
    </font>
    <font>
      <sz val="11"/>
      <name val="Arial"/>
      <family val="2"/>
    </font>
    <font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333333"/>
      <name val="Arial"/>
      <family val="2"/>
    </font>
    <font>
      <b/>
      <sz val="10"/>
      <color rgb="FF000000"/>
      <name val="Times New Roman"/>
      <family val="1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9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2"/>
      <name val="Times New Roman"/>
      <family val="1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Times New Roman"/>
      <family val="1"/>
    </font>
    <font>
      <sz val="11"/>
      <color rgb="FF000000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C8C8C8"/>
        <bgColor rgb="FFC8C8C8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2E74B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rgb="FFA5A5A5"/>
      </top>
      <bottom style="medium">
        <color rgb="FFA5A5A5"/>
      </bottom>
      <diagonal/>
    </border>
    <border>
      <left style="medium">
        <color indexed="64"/>
      </left>
      <right style="medium">
        <color indexed="64"/>
      </right>
      <top/>
      <bottom style="medium">
        <color rgb="FFA5A5A5"/>
      </bottom>
      <diagonal/>
    </border>
    <border>
      <left/>
      <right style="medium">
        <color indexed="64"/>
      </right>
      <top/>
      <bottom style="medium">
        <color rgb="FFA5A5A5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A5A5A5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5" fillId="0" borderId="0"/>
    <xf numFmtId="0" fontId="25" fillId="0" borderId="0"/>
    <xf numFmtId="0" fontId="36" fillId="0" borderId="0"/>
  </cellStyleXfs>
  <cellXfs count="204"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4" fillId="2" borderId="0" xfId="0" applyFont="1" applyFill="1"/>
    <xf numFmtId="0" fontId="3" fillId="0" borderId="0" xfId="0" applyFont="1" applyAlignment="1">
      <alignment horizontal="center"/>
    </xf>
    <xf numFmtId="0" fontId="2" fillId="0" borderId="0" xfId="0" applyFont="1"/>
    <xf numFmtId="17" fontId="0" fillId="0" borderId="0" xfId="0" applyNumberFormat="1"/>
    <xf numFmtId="0" fontId="5" fillId="0" borderId="0" xfId="0" applyFont="1"/>
    <xf numFmtId="164" fontId="7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/>
    <xf numFmtId="0" fontId="11" fillId="0" borderId="0" xfId="0" applyFont="1"/>
    <xf numFmtId="0" fontId="11" fillId="0" borderId="0" xfId="0" applyFont="1" applyAlignment="1">
      <alignment horizontal="center"/>
    </xf>
    <xf numFmtId="0" fontId="12" fillId="0" borderId="0" xfId="0" applyFont="1"/>
    <xf numFmtId="3" fontId="13" fillId="0" borderId="0" xfId="0" applyNumberFormat="1" applyFont="1"/>
    <xf numFmtId="3" fontId="13" fillId="0" borderId="0" xfId="0" applyNumberFormat="1" applyFont="1" applyAlignment="1">
      <alignment wrapText="1"/>
    </xf>
    <xf numFmtId="3" fontId="13" fillId="0" borderId="0" xfId="0" applyNumberFormat="1" applyFont="1" applyAlignment="1">
      <alignment horizontal="left" vertical="top"/>
    </xf>
    <xf numFmtId="164" fontId="13" fillId="0" borderId="0" xfId="0" applyNumberFormat="1" applyFont="1" applyAlignment="1">
      <alignment horizontal="center"/>
    </xf>
    <xf numFmtId="165" fontId="13" fillId="0" borderId="0" xfId="0" applyNumberFormat="1" applyFont="1" applyAlignment="1">
      <alignment horizontal="right" vertical="top"/>
    </xf>
    <xf numFmtId="3" fontId="13" fillId="0" borderId="0" xfId="0" applyNumberFormat="1" applyFont="1" applyAlignment="1">
      <alignment horizontal="right" vertical="top"/>
    </xf>
    <xf numFmtId="3" fontId="14" fillId="0" borderId="4" xfId="0" applyNumberFormat="1" applyFont="1" applyBorder="1" applyAlignment="1">
      <alignment horizontal="right" vertical="top"/>
    </xf>
    <xf numFmtId="3" fontId="14" fillId="0" borderId="4" xfId="0" applyNumberFormat="1" applyFont="1" applyBorder="1" applyAlignment="1">
      <alignment horizontal="left" vertical="top" wrapText="1"/>
    </xf>
    <xf numFmtId="3" fontId="14" fillId="0" borderId="4" xfId="0" applyNumberFormat="1" applyFont="1" applyBorder="1" applyAlignment="1">
      <alignment horizontal="left" vertical="top"/>
    </xf>
    <xf numFmtId="3" fontId="14" fillId="0" borderId="0" xfId="0" applyNumberFormat="1" applyFont="1" applyAlignment="1">
      <alignment horizontal="right" vertical="top"/>
    </xf>
    <xf numFmtId="3" fontId="14" fillId="0" borderId="0" xfId="0" applyNumberFormat="1" applyFont="1" applyAlignment="1">
      <alignment horizontal="left" vertical="top" wrapText="1"/>
    </xf>
    <xf numFmtId="3" fontId="14" fillId="0" borderId="0" xfId="0" applyNumberFormat="1" applyFont="1" applyAlignment="1">
      <alignment horizontal="left" vertical="top"/>
    </xf>
    <xf numFmtId="3" fontId="13" fillId="0" borderId="0" xfId="0" applyNumberFormat="1" applyFont="1" applyAlignment="1">
      <alignment horizontal="left" vertical="top" wrapText="1"/>
    </xf>
    <xf numFmtId="3" fontId="13" fillId="3" borderId="0" xfId="0" applyNumberFormat="1" applyFont="1" applyFill="1" applyAlignment="1">
      <alignment horizontal="right" vertical="top"/>
    </xf>
    <xf numFmtId="3" fontId="13" fillId="3" borderId="0" xfId="0" applyNumberFormat="1" applyFont="1" applyFill="1" applyAlignment="1">
      <alignment horizontal="left" vertical="top" wrapText="1"/>
    </xf>
    <xf numFmtId="3" fontId="15" fillId="0" borderId="0" xfId="0" applyNumberFormat="1" applyFont="1" applyAlignment="1">
      <alignment horizontal="left" vertical="top" wrapText="1"/>
    </xf>
    <xf numFmtId="164" fontId="13" fillId="0" borderId="0" xfId="0" applyNumberFormat="1" applyFont="1"/>
    <xf numFmtId="49" fontId="11" fillId="0" borderId="0" xfId="0" applyNumberFormat="1" applyFont="1"/>
    <xf numFmtId="3" fontId="14" fillId="3" borderId="0" xfId="0" applyNumberFormat="1" applyFont="1" applyFill="1" applyAlignment="1">
      <alignment horizontal="left" vertical="top" wrapText="1"/>
    </xf>
    <xf numFmtId="0" fontId="14" fillId="0" borderId="0" xfId="0" applyFont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center"/>
    </xf>
    <xf numFmtId="3" fontId="14" fillId="0" borderId="0" xfId="0" applyNumberFormat="1" applyFont="1" applyAlignment="1">
      <alignment horizontal="center"/>
    </xf>
    <xf numFmtId="3" fontId="14" fillId="0" borderId="5" xfId="0" applyNumberFormat="1" applyFont="1" applyBorder="1" applyAlignment="1">
      <alignment horizontal="center"/>
    </xf>
    <xf numFmtId="3" fontId="14" fillId="0" borderId="5" xfId="0" applyNumberFormat="1" applyFont="1" applyBorder="1" applyAlignment="1">
      <alignment horizontal="center" vertical="center"/>
    </xf>
    <xf numFmtId="3" fontId="14" fillId="0" borderId="5" xfId="0" applyNumberFormat="1" applyFont="1" applyBorder="1" applyAlignment="1">
      <alignment horizontal="center" vertical="center" wrapText="1"/>
    </xf>
    <xf numFmtId="3" fontId="13" fillId="0" borderId="0" xfId="0" applyNumberFormat="1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0" borderId="1" xfId="0" applyFont="1" applyBorder="1" applyAlignment="1">
      <alignment horizontal="center" vertical="center" wrapText="1"/>
    </xf>
    <xf numFmtId="166" fontId="0" fillId="0" borderId="0" xfId="1" applyNumberFormat="1" applyFont="1"/>
    <xf numFmtId="164" fontId="17" fillId="0" borderId="0" xfId="0" applyNumberFormat="1" applyFont="1" applyAlignment="1">
      <alignment horizontal="center" vertical="center" wrapText="1"/>
    </xf>
    <xf numFmtId="164" fontId="17" fillId="0" borderId="1" xfId="0" applyNumberFormat="1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164" fontId="0" fillId="0" borderId="0" xfId="1" applyNumberFormat="1" applyFont="1"/>
    <xf numFmtId="164" fontId="17" fillId="3" borderId="1" xfId="0" applyNumberFormat="1" applyFont="1" applyFill="1" applyBorder="1" applyAlignment="1">
      <alignment horizontal="center" vertical="center" wrapText="1"/>
    </xf>
    <xf numFmtId="2" fontId="17" fillId="3" borderId="1" xfId="0" applyNumberFormat="1" applyFont="1" applyFill="1" applyBorder="1" applyAlignment="1">
      <alignment horizontal="center" vertical="center" wrapText="1"/>
    </xf>
    <xf numFmtId="0" fontId="17" fillId="3" borderId="1" xfId="0" applyFont="1" applyFill="1" applyBorder="1" applyAlignment="1">
      <alignment horizontal="left" vertical="center" wrapText="1"/>
    </xf>
    <xf numFmtId="2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 indent="1"/>
    </xf>
    <xf numFmtId="0" fontId="19" fillId="0" borderId="0" xfId="0" applyFont="1" applyAlignment="1">
      <alignment horizontal="left" vertical="center" wrapText="1" indent="1"/>
    </xf>
    <xf numFmtId="0" fontId="0" fillId="0" borderId="1" xfId="0" applyBorder="1"/>
    <xf numFmtId="0" fontId="0" fillId="0" borderId="9" xfId="0" applyBorder="1"/>
    <xf numFmtId="3" fontId="8" fillId="0" borderId="0" xfId="0" applyNumberFormat="1" applyFont="1"/>
    <xf numFmtId="0" fontId="20" fillId="0" borderId="10" xfId="0" applyFont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3" fontId="22" fillId="0" borderId="13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49" fontId="23" fillId="4" borderId="1" xfId="0" applyNumberFormat="1" applyFont="1" applyFill="1" applyBorder="1" applyAlignment="1">
      <alignment horizontal="left" wrapText="1"/>
    </xf>
    <xf numFmtId="164" fontId="0" fillId="0" borderId="1" xfId="0" applyNumberFormat="1" applyBorder="1"/>
    <xf numFmtId="14" fontId="23" fillId="4" borderId="1" xfId="0" applyNumberFormat="1" applyFont="1" applyFill="1" applyBorder="1" applyAlignment="1">
      <alignment horizontal="right"/>
    </xf>
    <xf numFmtId="164" fontId="24" fillId="4" borderId="1" xfId="0" applyNumberFormat="1" applyFont="1" applyFill="1" applyBorder="1" applyAlignment="1">
      <alignment wrapText="1"/>
    </xf>
    <xf numFmtId="164" fontId="24" fillId="4" borderId="1" xfId="0" applyNumberFormat="1" applyFont="1" applyFill="1" applyBorder="1" applyAlignment="1">
      <alignment horizontal="right" wrapText="1"/>
    </xf>
    <xf numFmtId="3" fontId="0" fillId="0" borderId="0" xfId="0" applyNumberFormat="1"/>
    <xf numFmtId="0" fontId="23" fillId="0" borderId="23" xfId="2" applyFont="1" applyBorder="1" applyAlignment="1">
      <alignment horizontal="left" wrapText="1"/>
    </xf>
    <xf numFmtId="167" fontId="26" fillId="5" borderId="24" xfId="2" applyNumberFormat="1" applyFont="1" applyFill="1" applyBorder="1" applyAlignment="1">
      <alignment horizontal="center" vertical="center"/>
    </xf>
    <xf numFmtId="167" fontId="26" fillId="5" borderId="25" xfId="2" applyNumberFormat="1" applyFont="1" applyFill="1" applyBorder="1" applyAlignment="1">
      <alignment horizontal="center" vertical="center"/>
    </xf>
    <xf numFmtId="0" fontId="27" fillId="0" borderId="0" xfId="2" applyFont="1"/>
    <xf numFmtId="49" fontId="28" fillId="0" borderId="26" xfId="2" applyNumberFormat="1" applyFont="1" applyBorder="1" applyAlignment="1">
      <alignment horizontal="left" wrapText="1"/>
    </xf>
    <xf numFmtId="1" fontId="26" fillId="0" borderId="1" xfId="2" applyNumberFormat="1" applyFont="1" applyBorder="1" applyAlignment="1">
      <alignment horizontal="right"/>
    </xf>
    <xf numFmtId="1" fontId="26" fillId="0" borderId="27" xfId="2" applyNumberFormat="1" applyFont="1" applyBorder="1" applyAlignment="1">
      <alignment horizontal="right"/>
    </xf>
    <xf numFmtId="0" fontId="26" fillId="0" borderId="0" xfId="2" applyFont="1"/>
    <xf numFmtId="0" fontId="26" fillId="6" borderId="26" xfId="2" applyFont="1" applyFill="1" applyBorder="1" applyAlignment="1">
      <alignment horizontal="left"/>
    </xf>
    <xf numFmtId="1" fontId="27" fillId="0" borderId="1" xfId="2" applyNumberFormat="1" applyFont="1" applyBorder="1"/>
    <xf numFmtId="1" fontId="27" fillId="0" borderId="27" xfId="2" applyNumberFormat="1" applyFont="1" applyBorder="1"/>
    <xf numFmtId="49" fontId="26" fillId="0" borderId="26" xfId="3" applyNumberFormat="1" applyFont="1" applyBorder="1" applyAlignment="1">
      <alignment horizontal="left" wrapText="1"/>
    </xf>
    <xf numFmtId="1" fontId="25" fillId="0" borderId="1" xfId="3" applyNumberFormat="1" applyBorder="1"/>
    <xf numFmtId="1" fontId="25" fillId="0" borderId="27" xfId="3" applyNumberFormat="1" applyBorder="1"/>
    <xf numFmtId="164" fontId="27" fillId="0" borderId="0" xfId="2" applyNumberFormat="1" applyFont="1"/>
    <xf numFmtId="0" fontId="26" fillId="0" borderId="23" xfId="2" applyFont="1" applyBorder="1"/>
    <xf numFmtId="0" fontId="27" fillId="0" borderId="1" xfId="2" applyFont="1" applyBorder="1"/>
    <xf numFmtId="164" fontId="26" fillId="0" borderId="1" xfId="2" applyNumberFormat="1" applyFont="1" applyBorder="1"/>
    <xf numFmtId="164" fontId="26" fillId="0" borderId="27" xfId="2" applyNumberFormat="1" applyFont="1" applyBorder="1"/>
    <xf numFmtId="164" fontId="27" fillId="0" borderId="1" xfId="2" applyNumberFormat="1" applyFont="1" applyBorder="1"/>
    <xf numFmtId="164" fontId="27" fillId="0" borderId="27" xfId="2" applyNumberFormat="1" applyFont="1" applyBorder="1"/>
    <xf numFmtId="0" fontId="29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164" fontId="6" fillId="0" borderId="1" xfId="0" applyNumberFormat="1" applyFont="1" applyBorder="1"/>
    <xf numFmtId="49" fontId="26" fillId="0" borderId="28" xfId="3" applyNumberFormat="1" applyFont="1" applyBorder="1" applyAlignment="1">
      <alignment horizontal="left" wrapText="1"/>
    </xf>
    <xf numFmtId="0" fontId="27" fillId="0" borderId="29" xfId="2" applyFont="1" applyBorder="1"/>
    <xf numFmtId="164" fontId="27" fillId="0" borderId="29" xfId="2" applyNumberFormat="1" applyFont="1" applyBorder="1"/>
    <xf numFmtId="164" fontId="27" fillId="0" borderId="30" xfId="2" applyNumberFormat="1" applyFont="1" applyBorder="1"/>
    <xf numFmtId="0" fontId="30" fillId="0" borderId="0" xfId="0" applyFont="1" applyAlignment="1">
      <alignment horizontal="justify" vertical="center" wrapText="1"/>
    </xf>
    <xf numFmtId="0" fontId="31" fillId="0" borderId="12" xfId="0" applyFont="1" applyBorder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0" fontId="31" fillId="0" borderId="13" xfId="0" applyFont="1" applyBorder="1" applyAlignment="1">
      <alignment horizontal="right" vertical="center" wrapText="1"/>
    </xf>
    <xf numFmtId="0" fontId="31" fillId="0" borderId="0" xfId="0" applyFont="1" applyAlignment="1">
      <alignment horizontal="right" vertical="center" wrapText="1"/>
    </xf>
    <xf numFmtId="3" fontId="31" fillId="0" borderId="13" xfId="0" applyNumberFormat="1" applyFont="1" applyBorder="1" applyAlignment="1">
      <alignment horizontal="right" vertical="center" wrapText="1"/>
    </xf>
    <xf numFmtId="0" fontId="32" fillId="0" borderId="12" xfId="0" applyFont="1" applyBorder="1" applyAlignment="1">
      <alignment vertical="center" wrapText="1"/>
    </xf>
    <xf numFmtId="3" fontId="32" fillId="0" borderId="13" xfId="0" applyNumberFormat="1" applyFont="1" applyBorder="1" applyAlignment="1">
      <alignment horizontal="right" vertical="center" wrapText="1"/>
    </xf>
    <xf numFmtId="3" fontId="32" fillId="0" borderId="0" xfId="0" applyNumberFormat="1" applyFont="1" applyAlignment="1">
      <alignment horizontal="right" vertical="center" wrapText="1"/>
    </xf>
    <xf numFmtId="2" fontId="0" fillId="0" borderId="0" xfId="0" applyNumberFormat="1" applyAlignment="1">
      <alignment horizontal="center"/>
    </xf>
    <xf numFmtId="2" fontId="0" fillId="0" borderId="0" xfId="0" applyNumberFormat="1"/>
    <xf numFmtId="164" fontId="8" fillId="0" borderId="13" xfId="0" applyNumberFormat="1" applyFont="1" applyBorder="1" applyAlignment="1">
      <alignment horizontal="center" vertical="center" wrapText="1"/>
    </xf>
    <xf numFmtId="0" fontId="20" fillId="7" borderId="34" xfId="0" applyFont="1" applyFill="1" applyBorder="1" applyAlignment="1">
      <alignment horizontal="center" vertical="center"/>
    </xf>
    <xf numFmtId="0" fontId="20" fillId="7" borderId="13" xfId="0" applyFont="1" applyFill="1" applyBorder="1" applyAlignment="1">
      <alignment horizontal="center" vertical="center"/>
    </xf>
    <xf numFmtId="0" fontId="21" fillId="8" borderId="16" xfId="0" applyFont="1" applyFill="1" applyBorder="1" applyAlignment="1">
      <alignment horizontal="center" vertical="center" wrapText="1"/>
    </xf>
    <xf numFmtId="0" fontId="21" fillId="8" borderId="10" xfId="0" applyFont="1" applyFill="1" applyBorder="1" applyAlignment="1">
      <alignment horizontal="center" vertical="center" wrapText="1"/>
    </xf>
    <xf numFmtId="0" fontId="21" fillId="8" borderId="11" xfId="0" applyFont="1" applyFill="1" applyBorder="1" applyAlignment="1">
      <alignment horizontal="center" vertical="center" wrapText="1"/>
    </xf>
    <xf numFmtId="0" fontId="22" fillId="9" borderId="17" xfId="0" applyFont="1" applyFill="1" applyBorder="1" applyAlignment="1">
      <alignment horizontal="center" vertical="center" wrapText="1"/>
    </xf>
    <xf numFmtId="3" fontId="22" fillId="0" borderId="18" xfId="0" applyNumberFormat="1" applyFont="1" applyBorder="1" applyAlignment="1">
      <alignment horizontal="right" vertical="center" wrapText="1"/>
    </xf>
    <xf numFmtId="3" fontId="22" fillId="0" borderId="19" xfId="0" applyNumberFormat="1" applyFont="1" applyBorder="1" applyAlignment="1">
      <alignment horizontal="right" vertical="center" wrapText="1"/>
    </xf>
    <xf numFmtId="0" fontId="22" fillId="9" borderId="20" xfId="0" applyFont="1" applyFill="1" applyBorder="1" applyAlignment="1">
      <alignment horizontal="center" vertical="center" wrapText="1"/>
    </xf>
    <xf numFmtId="3" fontId="22" fillId="0" borderId="12" xfId="0" applyNumberFormat="1" applyFont="1" applyBorder="1" applyAlignment="1">
      <alignment horizontal="right" vertical="center" wrapText="1"/>
    </xf>
    <xf numFmtId="3" fontId="22" fillId="0" borderId="13" xfId="0" applyNumberFormat="1" applyFont="1" applyBorder="1" applyAlignment="1">
      <alignment horizontal="right" vertical="center" wrapText="1"/>
    </xf>
    <xf numFmtId="0" fontId="22" fillId="9" borderId="21" xfId="0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right" vertical="center" wrapText="1"/>
    </xf>
    <xf numFmtId="0" fontId="22" fillId="0" borderId="19" xfId="0" applyFont="1" applyBorder="1" applyAlignment="1">
      <alignment horizontal="right" vertical="center" wrapText="1"/>
    </xf>
    <xf numFmtId="0" fontId="22" fillId="0" borderId="12" xfId="0" applyFont="1" applyBorder="1" applyAlignment="1">
      <alignment horizontal="right" vertical="center" wrapText="1"/>
    </xf>
    <xf numFmtId="0" fontId="22" fillId="0" borderId="13" xfId="0" applyFont="1" applyBorder="1" applyAlignment="1">
      <alignment horizontal="right" vertical="center" wrapText="1"/>
    </xf>
    <xf numFmtId="0" fontId="21" fillId="10" borderId="21" xfId="0" applyFont="1" applyFill="1" applyBorder="1" applyAlignment="1">
      <alignment horizontal="center" vertical="center" wrapText="1"/>
    </xf>
    <xf numFmtId="3" fontId="21" fillId="10" borderId="18" xfId="0" applyNumberFormat="1" applyFont="1" applyFill="1" applyBorder="1" applyAlignment="1">
      <alignment horizontal="right" vertical="center" wrapText="1"/>
    </xf>
    <xf numFmtId="3" fontId="21" fillId="10" borderId="19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6" fillId="0" borderId="1" xfId="0" applyFont="1" applyBorder="1" applyAlignment="1">
      <alignment wrapText="1"/>
    </xf>
    <xf numFmtId="0" fontId="9" fillId="0" borderId="12" xfId="0" applyFont="1" applyBorder="1" applyAlignment="1">
      <alignment vertical="center"/>
    </xf>
    <xf numFmtId="0" fontId="9" fillId="0" borderId="13" xfId="0" applyFont="1" applyBorder="1" applyAlignment="1">
      <alignment horizontal="center" vertical="center"/>
    </xf>
    <xf numFmtId="0" fontId="6" fillId="0" borderId="12" xfId="0" applyFont="1" applyBorder="1" applyAlignment="1">
      <alignment vertical="center"/>
    </xf>
    <xf numFmtId="0" fontId="6" fillId="0" borderId="13" xfId="0" applyFont="1" applyBorder="1" applyAlignment="1">
      <alignment horizontal="center" vertical="center"/>
    </xf>
    <xf numFmtId="0" fontId="6" fillId="0" borderId="22" xfId="0" applyFont="1" applyBorder="1" applyAlignment="1">
      <alignment vertical="center"/>
    </xf>
    <xf numFmtId="3" fontId="33" fillId="0" borderId="5" xfId="0" applyNumberFormat="1" applyFont="1" applyBorder="1" applyAlignment="1">
      <alignment horizontal="center" vertical="center" wrapText="1"/>
    </xf>
    <xf numFmtId="3" fontId="33" fillId="0" borderId="5" xfId="0" applyNumberFormat="1" applyFont="1" applyBorder="1" applyAlignment="1">
      <alignment horizontal="center" vertical="center"/>
    </xf>
    <xf numFmtId="0" fontId="1" fillId="0" borderId="0" xfId="0" applyFont="1"/>
    <xf numFmtId="3" fontId="33" fillId="0" borderId="0" xfId="0" applyNumberFormat="1" applyFont="1" applyAlignment="1">
      <alignment horizontal="left" vertical="top" wrapText="1"/>
    </xf>
    <xf numFmtId="3" fontId="33" fillId="0" borderId="0" xfId="0" applyNumberFormat="1" applyFont="1" applyAlignment="1">
      <alignment horizontal="right" vertical="top"/>
    </xf>
    <xf numFmtId="3" fontId="33" fillId="0" borderId="4" xfId="0" applyNumberFormat="1" applyFont="1" applyBorder="1" applyAlignment="1">
      <alignment horizontal="left" vertical="top" wrapText="1"/>
    </xf>
    <xf numFmtId="3" fontId="33" fillId="0" borderId="4" xfId="0" applyNumberFormat="1" applyFont="1" applyBorder="1" applyAlignment="1">
      <alignment horizontal="right" vertical="top"/>
    </xf>
    <xf numFmtId="0" fontId="34" fillId="0" borderId="0" xfId="0" applyFont="1"/>
    <xf numFmtId="0" fontId="34" fillId="0" borderId="1" xfId="0" applyFont="1" applyBorder="1" applyAlignment="1">
      <alignment vertical="center" wrapText="1"/>
    </xf>
    <xf numFmtId="3" fontId="34" fillId="0" borderId="1" xfId="0" applyNumberFormat="1" applyFont="1" applyBorder="1" applyAlignment="1">
      <alignment horizontal="center" vertical="center" wrapText="1"/>
    </xf>
    <xf numFmtId="0" fontId="34" fillId="0" borderId="9" xfId="0" applyFont="1" applyBorder="1" applyAlignment="1">
      <alignment vertical="center" wrapText="1"/>
    </xf>
    <xf numFmtId="0" fontId="8" fillId="0" borderId="1" xfId="0" applyFont="1" applyBorder="1" applyAlignment="1">
      <alignment vertical="center"/>
    </xf>
    <xf numFmtId="164" fontId="35" fillId="0" borderId="0" xfId="0" applyNumberFormat="1" applyFont="1"/>
    <xf numFmtId="0" fontId="36" fillId="0" borderId="0" xfId="0" applyFont="1" applyAlignment="1">
      <alignment vertical="center"/>
    </xf>
    <xf numFmtId="0" fontId="36" fillId="0" borderId="12" xfId="0" applyFont="1" applyBorder="1" applyAlignment="1">
      <alignment vertical="center"/>
    </xf>
    <xf numFmtId="0" fontId="35" fillId="0" borderId="0" xfId="0" applyFont="1"/>
    <xf numFmtId="0" fontId="37" fillId="0" borderId="1" xfId="0" applyFont="1" applyBorder="1" applyAlignment="1">
      <alignment vertical="center" wrapText="1"/>
    </xf>
    <xf numFmtId="164" fontId="1" fillId="0" borderId="0" xfId="0" applyNumberFormat="1" applyFont="1"/>
    <xf numFmtId="164" fontId="6" fillId="0" borderId="13" xfId="0" applyNumberFormat="1" applyFont="1" applyBorder="1" applyAlignment="1">
      <alignment horizontal="center" vertical="center"/>
    </xf>
    <xf numFmtId="0" fontId="36" fillId="0" borderId="0" xfId="4" applyAlignment="1">
      <alignment horizontal="left" vertical="top"/>
    </xf>
    <xf numFmtId="0" fontId="22" fillId="0" borderId="0" xfId="4" applyFont="1"/>
    <xf numFmtId="0" fontId="38" fillId="0" borderId="0" xfId="4" applyFont="1"/>
    <xf numFmtId="0" fontId="39" fillId="0" borderId="0" xfId="0" applyFont="1"/>
    <xf numFmtId="164" fontId="2" fillId="0" borderId="0" xfId="0" applyNumberFormat="1" applyFont="1"/>
    <xf numFmtId="164" fontId="39" fillId="0" borderId="0" xfId="0" applyNumberFormat="1" applyFont="1"/>
    <xf numFmtId="0" fontId="40" fillId="0" borderId="0" xfId="0" applyFont="1" applyAlignment="1">
      <alignment horizontal="center" vertical="center"/>
    </xf>
    <xf numFmtId="164" fontId="34" fillId="0" borderId="0" xfId="0" applyNumberFormat="1" applyFont="1"/>
    <xf numFmtId="0" fontId="41" fillId="0" borderId="1" xfId="0" applyFont="1" applyBorder="1" applyAlignment="1">
      <alignment horizontal="center" vertical="center" wrapText="1"/>
    </xf>
    <xf numFmtId="0" fontId="42" fillId="0" borderId="12" xfId="0" applyFont="1" applyBorder="1" applyAlignment="1">
      <alignment vertical="center"/>
    </xf>
    <xf numFmtId="0" fontId="42" fillId="0" borderId="13" xfId="0" applyFont="1" applyBorder="1" applyAlignment="1">
      <alignment horizontal="right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0" fillId="0" borderId="0" xfId="0" applyFont="1" applyAlignment="1">
      <alignment horizontal="center" vertical="center"/>
    </xf>
    <xf numFmtId="0" fontId="20" fillId="7" borderId="33" xfId="0" applyFont="1" applyFill="1" applyBorder="1" applyAlignment="1">
      <alignment horizontal="center" vertical="center"/>
    </xf>
    <xf numFmtId="0" fontId="20" fillId="7" borderId="12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2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6" fillId="0" borderId="31" xfId="0" applyFont="1" applyBorder="1" applyAlignment="1">
      <alignment vertical="center"/>
    </xf>
    <xf numFmtId="0" fontId="6" fillId="0" borderId="32" xfId="0" applyFont="1" applyBorder="1" applyAlignment="1">
      <alignment vertical="center"/>
    </xf>
    <xf numFmtId="0" fontId="6" fillId="0" borderId="11" xfId="0" applyFont="1" applyBorder="1" applyAlignment="1">
      <alignment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6" fillId="0" borderId="35" xfId="0" applyFont="1" applyBorder="1" applyAlignment="1">
      <alignment vertical="center"/>
    </xf>
    <xf numFmtId="0" fontId="19" fillId="0" borderId="1" xfId="0" applyFont="1" applyBorder="1" applyAlignment="1">
      <alignment horizontal="left" vertical="center" wrapText="1" indent="1"/>
    </xf>
    <xf numFmtId="0" fontId="17" fillId="0" borderId="1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2" fillId="0" borderId="15" xfId="0" applyFont="1" applyBorder="1" applyAlignment="1">
      <alignment vertical="center"/>
    </xf>
    <xf numFmtId="0" fontId="30" fillId="0" borderId="31" xfId="0" applyFont="1" applyBorder="1" applyAlignment="1">
      <alignment horizontal="justify" vertical="center" wrapText="1"/>
    </xf>
    <xf numFmtId="0" fontId="30" fillId="0" borderId="32" xfId="0" applyFont="1" applyBorder="1" applyAlignment="1">
      <alignment horizontal="justify" vertical="center" wrapText="1"/>
    </xf>
    <xf numFmtId="0" fontId="30" fillId="0" borderId="11" xfId="0" applyFont="1" applyBorder="1" applyAlignment="1">
      <alignment horizontal="justify" vertical="center" wrapText="1"/>
    </xf>
    <xf numFmtId="0" fontId="31" fillId="0" borderId="31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3" fontId="13" fillId="0" borderId="4" xfId="0" applyNumberFormat="1" applyFont="1" applyBorder="1" applyAlignment="1">
      <alignment horizontal="center"/>
    </xf>
  </cellXfs>
  <cellStyles count="5">
    <cellStyle name="Normal" xfId="0" builtinId="0"/>
    <cellStyle name="Normal 2" xfId="2" xr:uid="{6AA53CDD-6C27-4F50-B5C5-633552D84E59}"/>
    <cellStyle name="Normal 3" xfId="4" xr:uid="{0E1BC49F-785A-4674-BFF4-3E29F2EF26FA}"/>
    <cellStyle name="Normal 4" xfId="3" xr:uid="{12285DBD-9E5F-4662-B2F0-525D76C948A8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'CH-X.1&amp;X.2'!$A$7</c:f>
              <c:strCache>
                <c:ptCount val="1"/>
                <c:pt idx="0">
                  <c:v>Mining &amp; quarrying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'CH-X.1&amp;X.2'!$B$5:$F$5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'CH-X.1&amp;X.2'!$B$7:$F$7</c:f>
              <c:numCache>
                <c:formatCode>0.0</c:formatCode>
                <c:ptCount val="5"/>
                <c:pt idx="0">
                  <c:v>-2.9619915034488242</c:v>
                </c:pt>
                <c:pt idx="1">
                  <c:v>-8.2170825966032091</c:v>
                </c:pt>
                <c:pt idx="2">
                  <c:v>6.252990167721717</c:v>
                </c:pt>
                <c:pt idx="3">
                  <c:v>1.9336163489333424</c:v>
                </c:pt>
                <c:pt idx="4">
                  <c:v>7.0949023524625288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93-41E2-AED5-62DAE2D1B849}"/>
            </c:ext>
          </c:extLst>
        </c:ser>
        <c:ser>
          <c:idx val="2"/>
          <c:order val="2"/>
          <c:tx>
            <c:strRef>
              <c:f>'CH-X.1&amp;X.2'!$A$8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'CH-X.1&amp;X.2'!$B$5:$F$5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'CH-X.1&amp;X.2'!$B$8:$F$8</c:f>
              <c:numCache>
                <c:formatCode>0.0</c:formatCode>
                <c:ptCount val="5"/>
                <c:pt idx="0">
                  <c:v>-2.9749629420188994</c:v>
                </c:pt>
                <c:pt idx="1">
                  <c:v>3.0736109934502487</c:v>
                </c:pt>
                <c:pt idx="2">
                  <c:v>9.9552196715705357</c:v>
                </c:pt>
                <c:pt idx="3">
                  <c:v>-2.2010563331314459</c:v>
                </c:pt>
                <c:pt idx="4">
                  <c:v>9.8622831359182594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93-41E2-AED5-62DAE2D1B849}"/>
            </c:ext>
          </c:extLst>
        </c:ser>
        <c:ser>
          <c:idx val="3"/>
          <c:order val="3"/>
          <c:tx>
            <c:strRef>
              <c:f>'CH-X.1&amp;X.2'!$A$9</c:f>
              <c:strCache>
                <c:ptCount val="1"/>
                <c:pt idx="0">
                  <c:v>Electricity, gas &amp; other utilities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'CH-X.1&amp;X.2'!$B$5:$F$5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'CH-X.1&amp;X.2'!$B$9:$F$9</c:f>
              <c:numCache>
                <c:formatCode>0.0</c:formatCode>
                <c:ptCount val="5"/>
                <c:pt idx="0">
                  <c:v>2.2610977990837222</c:v>
                </c:pt>
                <c:pt idx="1">
                  <c:v>-4.1838081977622288</c:v>
                </c:pt>
                <c:pt idx="2">
                  <c:v>10.323281425354946</c:v>
                </c:pt>
                <c:pt idx="3">
                  <c:v>9.4372350269618543</c:v>
                </c:pt>
                <c:pt idx="4">
                  <c:v>7.52959013740504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93-41E2-AED5-62DAE2D1B849}"/>
            </c:ext>
          </c:extLst>
        </c:ser>
        <c:ser>
          <c:idx val="4"/>
          <c:order val="4"/>
          <c:tx>
            <c:strRef>
              <c:f>'CH-X.1&amp;X.2'!$A$10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'CH-X.1&amp;X.2'!$B$5:$F$5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'CH-X.1&amp;X.2'!$B$10:$F$10</c:f>
              <c:numCache>
                <c:formatCode>0.0</c:formatCode>
                <c:ptCount val="5"/>
                <c:pt idx="0">
                  <c:v>1.6206072317083819</c:v>
                </c:pt>
                <c:pt idx="1">
                  <c:v>-4.6058473318089206</c:v>
                </c:pt>
                <c:pt idx="2">
                  <c:v>19.908309747622276</c:v>
                </c:pt>
                <c:pt idx="3">
                  <c:v>9.4445502981024063</c:v>
                </c:pt>
                <c:pt idx="4">
                  <c:v>9.9387151481371347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93-41E2-AED5-62DAE2D1B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54943360"/>
        <c:axId val="1354952960"/>
      </c:barChart>
      <c:lineChart>
        <c:grouping val="standard"/>
        <c:varyColors val="0"/>
        <c:ser>
          <c:idx val="0"/>
          <c:order val="0"/>
          <c:tx>
            <c:strRef>
              <c:f>'CH-X.1&amp;X.2'!$A$6</c:f>
              <c:strCache>
                <c:ptCount val="1"/>
                <c:pt idx="0">
                  <c:v>Industry</c:v>
                </c:pt>
              </c:strCache>
            </c:strRef>
          </c:tx>
          <c:spPr>
            <a:ln w="28575" cap="rnd">
              <a:solidFill>
                <a:schemeClr val="tx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'CH-X.1&amp;X.2'!$B$5:$F$5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'CH-X.1&amp;X.2'!$B$6:$F$6</c:f>
              <c:numCache>
                <c:formatCode>0.0</c:formatCode>
                <c:ptCount val="5"/>
                <c:pt idx="0">
                  <c:v>-1.4000327417546754</c:v>
                </c:pt>
                <c:pt idx="1">
                  <c:v>-0.43988554968716898</c:v>
                </c:pt>
                <c:pt idx="2">
                  <c:v>12.244123630041038</c:v>
                </c:pt>
                <c:pt idx="3">
                  <c:v>2.107381245820017</c:v>
                </c:pt>
                <c:pt idx="4">
                  <c:v>9.5081801380701325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3E93-41E2-AED5-62DAE2D1B8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54943360"/>
        <c:axId val="1354952960"/>
      </c:lineChart>
      <c:catAx>
        <c:axId val="135494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4952960"/>
        <c:crosses val="autoZero"/>
        <c:auto val="1"/>
        <c:lblAlgn val="ctr"/>
        <c:lblOffset val="100"/>
        <c:noMultiLvlLbl val="0"/>
      </c:catAx>
      <c:valAx>
        <c:axId val="1354952960"/>
        <c:scaling>
          <c:orientation val="minMax"/>
        </c:scaling>
        <c:delete val="0"/>
        <c:axPos val="l"/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5494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'CH.X.11 &amp; X.12'!$E$8</c:f>
              <c:strCache>
                <c:ptCount val="1"/>
                <c:pt idx="0">
                  <c:v>2023-24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'CH.X.11 &amp; X.12'!$D$9:$D$11</c:f>
              <c:strCache>
                <c:ptCount val="3"/>
                <c:pt idx="0">
                  <c:v>Turnover</c:v>
                </c:pt>
                <c:pt idx="1">
                  <c:v>Export</c:v>
                </c:pt>
                <c:pt idx="2">
                  <c:v>Import</c:v>
                </c:pt>
              </c:strCache>
            </c:strRef>
          </c:cat>
          <c:val>
            <c:numRef>
              <c:f>'CH.X.11 &amp; X.12'!$E$9:$E$11</c:f>
              <c:numCache>
                <c:formatCode>General</c:formatCode>
                <c:ptCount val="3"/>
                <c:pt idx="0" formatCode="#,##0">
                  <c:v>417345</c:v>
                </c:pt>
                <c:pt idx="1">
                  <c:v>219439</c:v>
                </c:pt>
                <c:pt idx="2">
                  <c:v>58440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CC-4D5E-8B7A-D367C5775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47075376"/>
        <c:axId val="547078256"/>
      </c:barChart>
      <c:catAx>
        <c:axId val="5470753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078256"/>
        <c:crosses val="autoZero"/>
        <c:auto val="1"/>
        <c:lblAlgn val="ctr"/>
        <c:lblOffset val="100"/>
        <c:noMultiLvlLbl val="0"/>
      </c:catAx>
      <c:valAx>
        <c:axId val="54707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470753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'CH.X.11 &amp; X.12'!$B$17</c:f>
              <c:strCache>
                <c:ptCount val="1"/>
                <c:pt idx="0">
                  <c:v>Growth Rate %</c:v>
                </c:pt>
              </c:strCache>
            </c:strRef>
          </c:tx>
          <c:spPr>
            <a:ln w="28575" cap="rnd">
              <a:solidFill>
                <a:schemeClr val="accent1">
                  <a:alpha val="98000"/>
                </a:schemeClr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'CH.X.11 &amp; X.12'!$A$18:$A$22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'CH.X.11 &amp; X.12'!$B$18:$B$22</c:f>
              <c:numCache>
                <c:formatCode>0.0</c:formatCode>
                <c:ptCount val="5"/>
                <c:pt idx="0">
                  <c:v>12.17</c:v>
                </c:pt>
                <c:pt idx="1">
                  <c:v>13.12</c:v>
                </c:pt>
                <c:pt idx="2">
                  <c:v>4.8899999999999997</c:v>
                </c:pt>
                <c:pt idx="3">
                  <c:v>10.27</c:v>
                </c:pt>
                <c:pt idx="4">
                  <c:v>9.99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046-4F57-A4B4-0B27D798CF04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39750240"/>
        <c:axId val="439724800"/>
      </c:lineChart>
      <c:catAx>
        <c:axId val="439750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724800"/>
        <c:crosses val="autoZero"/>
        <c:auto val="1"/>
        <c:lblAlgn val="ctr"/>
        <c:lblOffset val="100"/>
        <c:noMultiLvlLbl val="0"/>
      </c:catAx>
      <c:valAx>
        <c:axId val="4397248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97502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'CH.X.13'!$B$3:$K$3</c:f>
              <c:strCache>
                <c:ptCount val="10"/>
                <c:pt idx="0">
                  <c:v>FY14</c:v>
                </c:pt>
                <c:pt idx="1">
                  <c:v>FY15</c:v>
                </c:pt>
                <c:pt idx="2">
                  <c:v>FY16</c:v>
                </c:pt>
                <c:pt idx="3">
                  <c:v>FY17</c:v>
                </c:pt>
                <c:pt idx="4">
                  <c:v>FY18</c:v>
                </c:pt>
                <c:pt idx="5">
                  <c:v>FY19</c:v>
                </c:pt>
                <c:pt idx="6">
                  <c:v>FY20</c:v>
                </c:pt>
                <c:pt idx="7">
                  <c:v>FY21</c:v>
                </c:pt>
                <c:pt idx="8">
                  <c:v>FY22</c:v>
                </c:pt>
                <c:pt idx="9">
                  <c:v>FY23</c:v>
                </c:pt>
              </c:strCache>
            </c:strRef>
          </c:cat>
          <c:val>
            <c:numRef>
              <c:f>'CH.X.13'!$B$4:$K$4</c:f>
              <c:numCache>
                <c:formatCode>0.0</c:formatCode>
                <c:ptCount val="10"/>
                <c:pt idx="0">
                  <c:v>34.358459417601303</c:v>
                </c:pt>
                <c:pt idx="1">
                  <c:v>33.505587004261386</c:v>
                </c:pt>
                <c:pt idx="2">
                  <c:v>33.697578997850762</c:v>
                </c:pt>
                <c:pt idx="3">
                  <c:v>32.499960227316905</c:v>
                </c:pt>
                <c:pt idx="4">
                  <c:v>32.736529849055621</c:v>
                </c:pt>
                <c:pt idx="5">
                  <c:v>32.752517662840631</c:v>
                </c:pt>
                <c:pt idx="6">
                  <c:v>32.596441726233842</c:v>
                </c:pt>
                <c:pt idx="7">
                  <c:v>34.176184930454539</c:v>
                </c:pt>
                <c:pt idx="8">
                  <c:v>35.034931133548035</c:v>
                </c:pt>
                <c:pt idx="9">
                  <c:v>35.775784810516541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C4AC-463C-B4EA-62426606D5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21531536"/>
        <c:axId val="721510416"/>
      </c:lineChart>
      <c:catAx>
        <c:axId val="721531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10416"/>
        <c:crosses val="autoZero"/>
        <c:auto val="1"/>
        <c:lblAlgn val="ctr"/>
        <c:lblOffset val="100"/>
        <c:noMultiLvlLbl val="0"/>
      </c:catAx>
      <c:valAx>
        <c:axId val="721510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1531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'CH.X.14'!$H$3:$H$6</c:f>
              <c:strCache>
                <c:ptCount val="4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</c:strCache>
            </c:strRef>
          </c:cat>
          <c:val>
            <c:numRef>
              <c:f>'CH.X.14'!$I$3:$I$6</c:f>
              <c:numCache>
                <c:formatCode>0.0</c:formatCode>
                <c:ptCount val="4"/>
                <c:pt idx="0">
                  <c:v>33.85</c:v>
                </c:pt>
                <c:pt idx="1">
                  <c:v>29.47</c:v>
                </c:pt>
                <c:pt idx="2">
                  <c:v>41.31</c:v>
                </c:pt>
                <c:pt idx="3">
                  <c:v>44.4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93-44F6-B1E8-D5C8C05847E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515843087"/>
        <c:axId val="515847887"/>
      </c:barChart>
      <c:catAx>
        <c:axId val="51584308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15847887"/>
        <c:crosses val="autoZero"/>
        <c:auto val="1"/>
        <c:lblAlgn val="ctr"/>
        <c:lblOffset val="100"/>
        <c:noMultiLvlLbl val="0"/>
      </c:catAx>
      <c:valAx>
        <c:axId val="515847887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51584308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0386740331491711E-2"/>
          <c:y val="0.15646705824589477"/>
          <c:w val="0.93922651933701662"/>
          <c:h val="0.6726322489134585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'CH.X.15'!$D$8</c:f>
              <c:strCache>
                <c:ptCount val="1"/>
                <c:pt idx="0">
                  <c:v>FY20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'CH.X.15'!$E$2:$G$2</c:f>
              <c:strCache>
                <c:ptCount val="3"/>
                <c:pt idx="0">
                  <c:v>Production</c:v>
                </c:pt>
                <c:pt idx="1">
                  <c:v>Export</c:v>
                </c:pt>
                <c:pt idx="2">
                  <c:v>Import</c:v>
                </c:pt>
              </c:strCache>
            </c:strRef>
          </c:cat>
          <c:val>
            <c:numRef>
              <c:f>'CH.X.15'!$E$8:$G$8</c:f>
              <c:numCache>
                <c:formatCode>0.0</c:formatCode>
                <c:ptCount val="3"/>
                <c:pt idx="0">
                  <c:v>16.494107064099595</c:v>
                </c:pt>
                <c:pt idx="1">
                  <c:v>33.955223880597018</c:v>
                </c:pt>
                <c:pt idx="2">
                  <c:v>-4.0774691742433644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37-43C8-9457-AC016AD848F8}"/>
            </c:ext>
          </c:extLst>
        </c:ser>
        <c:ser>
          <c:idx val="1"/>
          <c:order val="1"/>
          <c:tx>
            <c:strRef>
              <c:f>'CH.X.15'!$D$9</c:f>
              <c:strCache>
                <c:ptCount val="1"/>
                <c:pt idx="0">
                  <c:v>FY21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'CH.X.15'!$E$2:$G$2</c:f>
              <c:strCache>
                <c:ptCount val="3"/>
                <c:pt idx="0">
                  <c:v>Production</c:v>
                </c:pt>
                <c:pt idx="1">
                  <c:v>Export</c:v>
                </c:pt>
                <c:pt idx="2">
                  <c:v>Import</c:v>
                </c:pt>
              </c:strCache>
            </c:strRef>
          </c:cat>
          <c:val>
            <c:numRef>
              <c:f>'CH.X.15'!$E$9:$G$9</c:f>
              <c:numCache>
                <c:formatCode>0.0</c:formatCode>
                <c:ptCount val="3"/>
                <c:pt idx="0">
                  <c:v>3.9192203167463191</c:v>
                </c:pt>
                <c:pt idx="1">
                  <c:v>-1.3348768223420016</c:v>
                </c:pt>
                <c:pt idx="2">
                  <c:v>3.7116866321631026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37-43C8-9457-AC016AD848F8}"/>
            </c:ext>
          </c:extLst>
        </c:ser>
        <c:ser>
          <c:idx val="2"/>
          <c:order val="2"/>
          <c:tx>
            <c:strRef>
              <c:f>'CH.X.15'!$D$10</c:f>
              <c:strCache>
                <c:ptCount val="1"/>
                <c:pt idx="0">
                  <c:v>FY22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'CH.X.15'!$E$2:$G$2</c:f>
              <c:strCache>
                <c:ptCount val="3"/>
                <c:pt idx="0">
                  <c:v>Production</c:v>
                </c:pt>
                <c:pt idx="1">
                  <c:v>Export</c:v>
                </c:pt>
                <c:pt idx="2">
                  <c:v>Import</c:v>
                </c:pt>
              </c:strCache>
            </c:strRef>
          </c:cat>
          <c:val>
            <c:numRef>
              <c:f>'CH.X.15'!$E$10:$G$10</c:f>
              <c:numCache>
                <c:formatCode>0.0</c:formatCode>
                <c:ptCount val="3"/>
                <c:pt idx="0">
                  <c:v>15.573502915444015</c:v>
                </c:pt>
                <c:pt idx="1">
                  <c:v>42.864999633350443</c:v>
                </c:pt>
                <c:pt idx="2">
                  <c:v>37.643662331548875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37-43C8-9457-AC016AD848F8}"/>
            </c:ext>
          </c:extLst>
        </c:ser>
        <c:ser>
          <c:idx val="3"/>
          <c:order val="3"/>
          <c:tx>
            <c:strRef>
              <c:f>'CH.X.15'!$D$11</c:f>
              <c:strCache>
                <c:ptCount val="1"/>
                <c:pt idx="0">
                  <c:v>FY23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'CH.X.15'!$E$2:$G$2</c:f>
              <c:strCache>
                <c:ptCount val="3"/>
                <c:pt idx="0">
                  <c:v>Production</c:v>
                </c:pt>
                <c:pt idx="1">
                  <c:v>Export</c:v>
                </c:pt>
                <c:pt idx="2">
                  <c:v>Import</c:v>
                </c:pt>
              </c:strCache>
            </c:strRef>
          </c:cat>
          <c:val>
            <c:numRef>
              <c:f>'CH.X.15'!$E$11:$G$11</c:f>
              <c:numCache>
                <c:formatCode>0.0</c:formatCode>
                <c:ptCount val="3"/>
                <c:pt idx="0">
                  <c:v>28.743309249231451</c:v>
                </c:pt>
                <c:pt idx="1">
                  <c:v>62.482569827623081</c:v>
                </c:pt>
                <c:pt idx="2">
                  <c:v>12.922925235532002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37-43C8-9457-AC016AD848F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474380591"/>
        <c:axId val="474382031"/>
      </c:barChart>
      <c:catAx>
        <c:axId val="47438059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high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cap="all" spc="120" normalizeH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74382031"/>
        <c:crosses val="autoZero"/>
        <c:auto val="1"/>
        <c:lblAlgn val="ctr"/>
        <c:lblOffset val="100"/>
        <c:noMultiLvlLbl val="0"/>
      </c:catAx>
      <c:valAx>
        <c:axId val="47438203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47438059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5396724235437423"/>
          <c:y val="0.86836027713625863"/>
          <c:w val="0.58985587739032619"/>
          <c:h val="7.7945118292084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X.16!$B$16</c:f>
              <c:strCache>
                <c:ptCount val="1"/>
                <c:pt idx="0">
                  <c:v>Domestic 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X.16!$A$17:$A$18</c:f>
              <c:strCache>
                <c:ptCount val="2"/>
                <c:pt idx="0">
                  <c:v>FY20-FY23(CAGR)</c:v>
                </c:pt>
                <c:pt idx="1">
                  <c:v>FY24(YoY)</c:v>
                </c:pt>
              </c:strCache>
            </c:strRef>
          </c:cat>
          <c:val>
            <c:numRef>
              <c:f>X.16!$B$17:$B$18</c:f>
              <c:numCache>
                <c:formatCode>0.0</c:formatCode>
                <c:ptCount val="2"/>
                <c:pt idx="0">
                  <c:v>10.83320188175847</c:v>
                </c:pt>
                <c:pt idx="1">
                  <c:v>8.884253248799423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0C1-49AC-9FB4-00FECA61B6D9}"/>
            </c:ext>
          </c:extLst>
        </c:ser>
        <c:ser>
          <c:idx val="1"/>
          <c:order val="1"/>
          <c:tx>
            <c:strRef>
              <c:f>X.16!$C$16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X.16!$A$17:$A$18</c:f>
              <c:strCache>
                <c:ptCount val="2"/>
                <c:pt idx="0">
                  <c:v>FY20-FY23(CAGR)</c:v>
                </c:pt>
                <c:pt idx="1">
                  <c:v>FY24(YoY)</c:v>
                </c:pt>
              </c:strCache>
            </c:strRef>
          </c:cat>
          <c:val>
            <c:numRef>
              <c:f>X.16!$C$17:$C$18</c:f>
              <c:numCache>
                <c:formatCode>0.0</c:formatCode>
                <c:ptCount val="2"/>
                <c:pt idx="0">
                  <c:v>16.326678979490872</c:v>
                </c:pt>
                <c:pt idx="1">
                  <c:v>9.497555023113712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0C1-49AC-9FB4-00FECA61B6D9}"/>
            </c:ext>
          </c:extLst>
        </c:ser>
        <c:ser>
          <c:idx val="2"/>
          <c:order val="2"/>
          <c:tx>
            <c:strRef>
              <c:f>X.16!$D$16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X.16!$A$17:$A$18</c:f>
              <c:strCache>
                <c:ptCount val="2"/>
                <c:pt idx="0">
                  <c:v>FY20-FY23(CAGR)</c:v>
                </c:pt>
                <c:pt idx="1">
                  <c:v>FY24(YoY)</c:v>
                </c:pt>
              </c:strCache>
            </c:strRef>
          </c:cat>
          <c:val>
            <c:numRef>
              <c:f>X.16!$D$17:$D$18</c:f>
              <c:numCache>
                <c:formatCode>0.0</c:formatCode>
                <c:ptCount val="2"/>
                <c:pt idx="0">
                  <c:v>16.312761686638666</c:v>
                </c:pt>
                <c:pt idx="1">
                  <c:v>8.9650303747143667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0C1-49AC-9FB4-00FECA61B6D9}"/>
            </c:ext>
          </c:extLst>
        </c:ser>
        <c:ser>
          <c:idx val="3"/>
          <c:order val="3"/>
          <c:tx>
            <c:strRef>
              <c:f>X.16!$E$16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X.16!$A$17:$A$18</c:f>
              <c:strCache>
                <c:ptCount val="2"/>
                <c:pt idx="0">
                  <c:v>FY20-FY23(CAGR)</c:v>
                </c:pt>
                <c:pt idx="1">
                  <c:v>FY24(YoY)</c:v>
                </c:pt>
              </c:strCache>
            </c:strRef>
          </c:cat>
          <c:val>
            <c:numRef>
              <c:f>X.16!$E$17:$E$18</c:f>
              <c:numCache>
                <c:formatCode>0.0</c:formatCode>
                <c:ptCount val="2"/>
                <c:pt idx="0">
                  <c:v>14.166215631998424</c:v>
                </c:pt>
                <c:pt idx="1">
                  <c:v>6.3645839720399833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0C1-49AC-9FB4-00FECA61B6D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352318431"/>
        <c:axId val="1352305951"/>
      </c:barChart>
      <c:catAx>
        <c:axId val="13523184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2305951"/>
        <c:crosses val="autoZero"/>
        <c:auto val="1"/>
        <c:lblAlgn val="ctr"/>
        <c:lblOffset val="100"/>
        <c:noMultiLvlLbl val="0"/>
      </c:catAx>
      <c:valAx>
        <c:axId val="1352305951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r>
                  <a:rPr lang="en-US"/>
                  <a:t>per cent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Times New Roman" panose="02020603050405020304" pitchFamily="18" charset="0"/>
                  <a:ea typeface="+mn-ea"/>
                  <a:cs typeface="Times New Roman" panose="02020603050405020304" pitchFamily="18" charset="0"/>
                </a:defRPr>
              </a:pPr>
              <a:endParaRPr lang="en-US"/>
            </a:p>
          </c:txPr>
        </c:title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3523184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'CH.X.17'!$D$15</c:f>
              <c:strCache>
                <c:ptCount val="1"/>
                <c:pt idx="0">
                  <c:v>2021-22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'CH.X.17'!$B$6:$B$6</c:f>
              <c:strCache>
                <c:ptCount val="1"/>
                <c:pt idx="0">
                  <c:v>Cars and Utility Vehicles</c:v>
                </c:pt>
              </c:strCache>
            </c:strRef>
          </c:cat>
          <c:val>
            <c:numRef>
              <c:f>'CH.X.17'!$E$15:$H$15</c:f>
              <c:numCache>
                <c:formatCode>0.0</c:formatCode>
                <c:ptCount val="4"/>
                <c:pt idx="0">
                  <c:v>19.235793598954931</c:v>
                </c:pt>
                <c:pt idx="1">
                  <c:v>23.43848893531375</c:v>
                </c:pt>
                <c:pt idx="2">
                  <c:v>-2.8828337874659438</c:v>
                </c:pt>
                <c:pt idx="3">
                  <c:v>28.960000000000008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5-4545-B506-6869E6043C42}"/>
            </c:ext>
          </c:extLst>
        </c:ser>
        <c:ser>
          <c:idx val="1"/>
          <c:order val="1"/>
          <c:tx>
            <c:strRef>
              <c:f>'CH.X.17'!$D$16</c:f>
              <c:strCache>
                <c:ptCount val="1"/>
                <c:pt idx="0">
                  <c:v>2022-23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'CH.X.17'!$B$6:$B$6</c:f>
              <c:strCache>
                <c:ptCount val="1"/>
                <c:pt idx="0">
                  <c:v>Cars and Utility Vehicles</c:v>
                </c:pt>
              </c:strCache>
            </c:strRef>
          </c:cat>
          <c:val>
            <c:numRef>
              <c:f>'CH.X.17'!$E$16:$H$16</c:f>
              <c:numCache>
                <c:formatCode>0.0</c:formatCode>
                <c:ptCount val="4"/>
                <c:pt idx="0">
                  <c:v>25.41769378252534</c:v>
                </c:pt>
                <c:pt idx="1">
                  <c:v>12.789108293603668</c:v>
                </c:pt>
                <c:pt idx="2">
                  <c:v>9.1914034004825673</c:v>
                </c:pt>
                <c:pt idx="3">
                  <c:v>28.535980148883368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5-4545-B506-6869E6043C42}"/>
            </c:ext>
          </c:extLst>
        </c:ser>
        <c:ser>
          <c:idx val="2"/>
          <c:order val="2"/>
          <c:tx>
            <c:strRef>
              <c:f>'CH.X.17'!$D$17</c:f>
              <c:strCache>
                <c:ptCount val="1"/>
                <c:pt idx="0">
                  <c:v>2023-24*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'CH.X.17'!$B$6:$B$6</c:f>
              <c:strCache>
                <c:ptCount val="1"/>
                <c:pt idx="0">
                  <c:v>Cars and Utility Vehicles</c:v>
                </c:pt>
              </c:strCache>
            </c:strRef>
          </c:cat>
          <c:val>
            <c:numRef>
              <c:f>'CH.X.17'!$E$17:$H$17</c:f>
              <c:numCache>
                <c:formatCode>0.0</c:formatCode>
                <c:ptCount val="4"/>
                <c:pt idx="0">
                  <c:v>7.0505350513212495</c:v>
                </c:pt>
                <c:pt idx="1">
                  <c:v>16.038406162936369</c:v>
                </c:pt>
                <c:pt idx="2">
                  <c:v>10.326979803689795</c:v>
                </c:pt>
                <c:pt idx="3">
                  <c:v>2.9371621621621768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15-4545-B506-6869E6043C4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5081144"/>
        <c:axId val="535077272"/>
      </c:barChart>
      <c:catAx>
        <c:axId val="535081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5077272"/>
        <c:crosses val="autoZero"/>
        <c:auto val="1"/>
        <c:lblAlgn val="ctr"/>
        <c:lblOffset val="100"/>
        <c:noMultiLvlLbl val="0"/>
      </c:catAx>
      <c:valAx>
        <c:axId val="53507727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50811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326290463692037"/>
          <c:y val="5.0925925925925923E-2"/>
          <c:w val="0.5684037620297463"/>
          <c:h val="0.736119130941965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'CH.18'!$A$2:$A$15</c:f>
              <c:strCache>
                <c:ptCount val="14"/>
                <c:pt idx="0">
                  <c:v>Pharmaceuticals Drugs</c:v>
                </c:pt>
                <c:pt idx="1">
                  <c:v>High Efficiency Solar PV</c:v>
                </c:pt>
                <c:pt idx="2">
                  <c:v>Automobiles &amp; Auto Components</c:v>
                </c:pt>
                <c:pt idx="3">
                  <c:v>Specialty Steel</c:v>
                </c:pt>
                <c:pt idx="4">
                  <c:v>Electronics </c:v>
                </c:pt>
                <c:pt idx="5">
                  <c:v>Food Products</c:v>
                </c:pt>
                <c:pt idx="6">
                  <c:v>Textile Products</c:v>
                </c:pt>
                <c:pt idx="7">
                  <c:v>Bulk Drugs</c:v>
                </c:pt>
                <c:pt idx="8">
                  <c:v>Advance Chemistry Cell Battery</c:v>
                </c:pt>
                <c:pt idx="9">
                  <c:v>Telecom &amp; Networking</c:v>
                </c:pt>
                <c:pt idx="10">
                  <c:v>White Goods: ACs &amp; LEDs</c:v>
                </c:pt>
                <c:pt idx="11">
                  <c:v>Medical Devices</c:v>
                </c:pt>
                <c:pt idx="12">
                  <c:v>Drones and Drone Components</c:v>
                </c:pt>
                <c:pt idx="13">
                  <c:v>IT Hardware 2.0</c:v>
                </c:pt>
              </c:strCache>
            </c:strRef>
          </c:cat>
          <c:val>
            <c:numRef>
              <c:f>'CH.18'!$B$2:$B$15</c:f>
              <c:numCache>
                <c:formatCode>General</c:formatCode>
                <c:ptCount val="14"/>
                <c:pt idx="0">
                  <c:v>29482</c:v>
                </c:pt>
                <c:pt idx="1">
                  <c:v>29233</c:v>
                </c:pt>
                <c:pt idx="2">
                  <c:v>17896</c:v>
                </c:pt>
                <c:pt idx="3">
                  <c:v>15520</c:v>
                </c:pt>
                <c:pt idx="4">
                  <c:v>8290</c:v>
                </c:pt>
                <c:pt idx="5">
                  <c:v>7697</c:v>
                </c:pt>
                <c:pt idx="6">
                  <c:v>4063</c:v>
                </c:pt>
                <c:pt idx="7">
                  <c:v>4033</c:v>
                </c:pt>
                <c:pt idx="8">
                  <c:v>3406</c:v>
                </c:pt>
                <c:pt idx="9">
                  <c:v>3402</c:v>
                </c:pt>
                <c:pt idx="10">
                  <c:v>3181</c:v>
                </c:pt>
                <c:pt idx="11">
                  <c:v>959</c:v>
                </c:pt>
                <c:pt idx="12">
                  <c:v>595</c:v>
                </c:pt>
                <c:pt idx="13">
                  <c:v>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89-4C55-A4CD-63B93F3C326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905576751"/>
        <c:axId val="905578671"/>
      </c:barChart>
      <c:catAx>
        <c:axId val="905576751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5578671"/>
        <c:crosses val="autoZero"/>
        <c:auto val="1"/>
        <c:lblAlgn val="ctr"/>
        <c:lblOffset val="100"/>
        <c:noMultiLvlLbl val="0"/>
      </c:catAx>
      <c:valAx>
        <c:axId val="905578671"/>
        <c:scaling>
          <c:orientation val="minMax"/>
          <c:max val="35000"/>
          <c:min val="0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200" b="0" i="0" u="none" strike="noStrik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₹ Crore</a:t>
                </a:r>
                <a:endParaRPr lang="en-IN" sz="1200">
                  <a:latin typeface="Times New Roman" panose="02020603050405020304" pitchFamily="18" charset="0"/>
                  <a:cs typeface="Times New Roman" panose="02020603050405020304" pitchFamily="18" charset="0"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055767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Micro Enterprises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'CH.X.19'!$C$16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'CH.X.19'!$A$17:$A$22</c:f>
              <c:strCache>
                <c:ptCount val="6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  <c:pt idx="5">
                  <c:v>Total</c:v>
                </c:pt>
              </c:strCache>
            </c:strRef>
          </c:cat>
          <c:val>
            <c:numRef>
              <c:f>'CH.X.19'!$C$17:$C$22</c:f>
              <c:numCache>
                <c:formatCode>0.00</c:formatCode>
                <c:ptCount val="6"/>
                <c:pt idx="0">
                  <c:v>0.2414</c:v>
                </c:pt>
                <c:pt idx="1">
                  <c:v>0.22227</c:v>
                </c:pt>
                <c:pt idx="2">
                  <c:v>0.26906999999999998</c:v>
                </c:pt>
                <c:pt idx="3">
                  <c:v>0.51200000000000001</c:v>
                </c:pt>
                <c:pt idx="4">
                  <c:v>1.1604399999999999</c:v>
                </c:pt>
                <c:pt idx="5">
                  <c:v>2.4051800000000001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F45-4FB3-8C67-AC5AC664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4129744"/>
        <c:axId val="1754130224"/>
      </c:barChart>
      <c:lineChart>
        <c:grouping val="standard"/>
        <c:varyColors val="0"/>
        <c:ser>
          <c:idx val="0"/>
          <c:order val="0"/>
          <c:tx>
            <c:strRef>
              <c:f>'CH.X.19'!$B$16</c:f>
              <c:strCache>
                <c:ptCount val="1"/>
                <c:pt idx="0">
                  <c:v>Number (RHS)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'CH.X.19'!$A$17:$A$22</c:f>
              <c:strCache>
                <c:ptCount val="6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  <c:pt idx="5">
                  <c:v>Total</c:v>
                </c:pt>
              </c:strCache>
            </c:strRef>
          </c:cat>
          <c:val>
            <c:numRef>
              <c:f>'CH.X.19'!$B$17:$B$22</c:f>
              <c:numCache>
                <c:formatCode>0.00</c:formatCode>
                <c:ptCount val="6"/>
                <c:pt idx="0">
                  <c:v>6.2342500000000003</c:v>
                </c:pt>
                <c:pt idx="1">
                  <c:v>7.3369400000000002</c:v>
                </c:pt>
                <c:pt idx="2">
                  <c:v>5.4787800000000004</c:v>
                </c:pt>
                <c:pt idx="3">
                  <c:v>9.0821299999999994</c:v>
                </c:pt>
                <c:pt idx="4">
                  <c:v>13.59051</c:v>
                </c:pt>
                <c:pt idx="5">
                  <c:v>41.722610000000003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45-4FB3-8C67-AC5AC6643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3062480"/>
        <c:axId val="1229441808"/>
      </c:lineChart>
      <c:catAx>
        <c:axId val="1754129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130224"/>
        <c:crosses val="autoZero"/>
        <c:auto val="1"/>
        <c:lblAlgn val="ctr"/>
        <c:lblOffset val="100"/>
        <c:noMultiLvlLbl val="0"/>
      </c:catAx>
      <c:valAx>
        <c:axId val="17541302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4129744"/>
        <c:crosses val="autoZero"/>
        <c:crossBetween val="between"/>
      </c:valAx>
      <c:valAx>
        <c:axId val="122944180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3062480"/>
        <c:crosses val="max"/>
        <c:crossBetween val="between"/>
      </c:valAx>
      <c:catAx>
        <c:axId val="155306248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22944180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Small Enterprises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'CH.X.19'!$C$23</c:f>
              <c:strCache>
                <c:ptCount val="1"/>
                <c:pt idx="0">
                  <c:v>Amount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'CH.X.19'!$A$24:$A$29</c:f>
              <c:strCache>
                <c:ptCount val="6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  <c:pt idx="5">
                  <c:v>Total</c:v>
                </c:pt>
              </c:strCache>
            </c:strRef>
          </c:cat>
          <c:val>
            <c:numRef>
              <c:f>'CH.X.19'!$C$24:$C$29</c:f>
              <c:numCache>
                <c:formatCode>0.00</c:formatCode>
                <c:ptCount val="6"/>
                <c:pt idx="0">
                  <c:v>0.21711</c:v>
                </c:pt>
                <c:pt idx="1">
                  <c:v>0.14673</c:v>
                </c:pt>
                <c:pt idx="2">
                  <c:v>0.29265000000000002</c:v>
                </c:pt>
                <c:pt idx="3">
                  <c:v>0.53581000000000001</c:v>
                </c:pt>
                <c:pt idx="4">
                  <c:v>0.86763000000000001</c:v>
                </c:pt>
                <c:pt idx="5">
                  <c:v>2.05993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08C-45EA-836E-3143527C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755569088"/>
        <c:axId val="1755738752"/>
      </c:barChart>
      <c:lineChart>
        <c:grouping val="standard"/>
        <c:varyColors val="0"/>
        <c:ser>
          <c:idx val="0"/>
          <c:order val="0"/>
          <c:tx>
            <c:strRef>
              <c:f>'CH.X.19'!$B$23</c:f>
              <c:strCache>
                <c:ptCount val="1"/>
                <c:pt idx="0">
                  <c:v>Number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'CH.X.19'!$A$24:$A$29</c:f>
              <c:strCache>
                <c:ptCount val="6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  <c:pt idx="5">
                  <c:v>Total</c:v>
                </c:pt>
              </c:strCache>
            </c:strRef>
          </c:cat>
          <c:val>
            <c:numRef>
              <c:f>'CH.X.19'!$B$24:$B$29</c:f>
              <c:numCache>
                <c:formatCode>0.00</c:formatCode>
                <c:ptCount val="6"/>
                <c:pt idx="0">
                  <c:v>2.2322500000000001</c:v>
                </c:pt>
                <c:pt idx="1">
                  <c:v>1.01898</c:v>
                </c:pt>
                <c:pt idx="2">
                  <c:v>1.6914199999999999</c:v>
                </c:pt>
                <c:pt idx="3">
                  <c:v>2.5757300000000001</c:v>
                </c:pt>
                <c:pt idx="4">
                  <c:v>3.65022</c:v>
                </c:pt>
                <c:pt idx="5">
                  <c:v>11.1686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8C-45EA-836E-3143527CB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51840048"/>
        <c:axId val="1551837168"/>
      </c:lineChart>
      <c:catAx>
        <c:axId val="1755569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738752"/>
        <c:crosses val="autoZero"/>
        <c:auto val="1"/>
        <c:lblAlgn val="ctr"/>
        <c:lblOffset val="100"/>
        <c:noMultiLvlLbl val="0"/>
      </c:catAx>
      <c:valAx>
        <c:axId val="17557387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55569088"/>
        <c:crosses val="autoZero"/>
        <c:crossBetween val="between"/>
      </c:valAx>
      <c:valAx>
        <c:axId val="1551837168"/>
        <c:scaling>
          <c:orientation val="minMax"/>
        </c:scaling>
        <c:delete val="0"/>
        <c:axPos val="r"/>
        <c:numFmt formatCode="0.0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51840048"/>
        <c:crosses val="max"/>
        <c:crossBetween val="between"/>
      </c:valAx>
      <c:catAx>
        <c:axId val="15518400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55183716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1"/>
          <c:order val="1"/>
          <c:tx>
            <c:strRef>
              <c:f>'CH-X.1&amp;X.2'!$A$15</c:f>
              <c:strCache>
                <c:ptCount val="1"/>
                <c:pt idx="0">
                  <c:v>Mining &amp; quarrying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'CH-X.1&amp;X.2'!$B$13:$F$13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'CH-X.1&amp;X.2'!$B$15:$F$15</c:f>
              <c:numCache>
                <c:formatCode>0.0</c:formatCode>
                <c:ptCount val="5"/>
                <c:pt idx="0">
                  <c:v>2.3959802328663957</c:v>
                </c:pt>
                <c:pt idx="1">
                  <c:v>2.2942165423584759</c:v>
                </c:pt>
                <c:pt idx="2">
                  <c:v>2.2287210783118705</c:v>
                </c:pt>
                <c:pt idx="3">
                  <c:v>2.129404851687291</c:v>
                </c:pt>
                <c:pt idx="4">
                  <c:v>2.1269289314611459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01E-4CDE-A7C5-9FD6F69AAD61}"/>
            </c:ext>
          </c:extLst>
        </c:ser>
        <c:ser>
          <c:idx val="2"/>
          <c:order val="2"/>
          <c:tx>
            <c:strRef>
              <c:f>'CH-X.1&amp;X.2'!$A$16</c:f>
              <c:strCache>
                <c:ptCount val="1"/>
                <c:pt idx="0">
                  <c:v>Manufacturing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'CH-X.1&amp;X.2'!$B$13:$F$13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'CH-X.1&amp;X.2'!$B$16:$F$16</c:f>
              <c:numCache>
                <c:formatCode>0.0</c:formatCode>
                <c:ptCount val="5"/>
                <c:pt idx="0">
                  <c:v>17.072290767116815</c:v>
                </c:pt>
                <c:pt idx="1">
                  <c:v>18.358137062314409</c:v>
                </c:pt>
                <c:pt idx="2">
                  <c:v>18.455448818789847</c:v>
                </c:pt>
                <c:pt idx="3">
                  <c:v>16.917799041068147</c:v>
                </c:pt>
                <c:pt idx="4">
                  <c:v>17.334783517014138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01E-4CDE-A7C5-9FD6F69AAD61}"/>
            </c:ext>
          </c:extLst>
        </c:ser>
        <c:ser>
          <c:idx val="3"/>
          <c:order val="3"/>
          <c:tx>
            <c:strRef>
              <c:f>'CH-X.1&amp;X.2'!$A$17</c:f>
              <c:strCache>
                <c:ptCount val="1"/>
                <c:pt idx="0">
                  <c:v>Electricity, gas &amp; other utilities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'CH-X.1&amp;X.2'!$B$13:$F$13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'CH-X.1&amp;X.2'!$B$17:$F$17</c:f>
              <c:numCache>
                <c:formatCode>0.0</c:formatCode>
                <c:ptCount val="5"/>
                <c:pt idx="0">
                  <c:v>2.2725571882902194</c:v>
                </c:pt>
                <c:pt idx="1">
                  <c:v>2.2716585042760284</c:v>
                </c:pt>
                <c:pt idx="2">
                  <c:v>2.2913443894857317</c:v>
                </c:pt>
                <c:pt idx="3">
                  <c:v>2.3503934444745673</c:v>
                </c:pt>
                <c:pt idx="4">
                  <c:v>2.357189500230191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01E-4CDE-A7C5-9FD6F69AAD61}"/>
            </c:ext>
          </c:extLst>
        </c:ser>
        <c:ser>
          <c:idx val="4"/>
          <c:order val="4"/>
          <c:tx>
            <c:strRef>
              <c:f>'CH-X.1&amp;X.2'!$A$18</c:f>
              <c:strCache>
                <c:ptCount val="1"/>
                <c:pt idx="0">
                  <c:v>Construction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'CH-X.1&amp;X.2'!$B$13:$F$13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'CH-X.1&amp;X.2'!$B$18:$F$18</c:f>
              <c:numCache>
                <c:formatCode>0.0</c:formatCode>
                <c:ptCount val="5"/>
                <c:pt idx="0">
                  <c:v>7.8832086306783884</c:v>
                </c:pt>
                <c:pt idx="1">
                  <c:v>7.8453819748089346</c:v>
                </c:pt>
                <c:pt idx="2">
                  <c:v>8.6008926506676282</c:v>
                </c:pt>
                <c:pt idx="3">
                  <c:v>8.8231315589940706</c:v>
                </c:pt>
                <c:pt idx="4">
                  <c:v>9.0468908851759888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01E-4CDE-A7C5-9FD6F69AAD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100"/>
        <c:axId val="1503593360"/>
        <c:axId val="1503586160"/>
      </c:barChart>
      <c:lineChart>
        <c:grouping val="standard"/>
        <c:varyColors val="0"/>
        <c:ser>
          <c:idx val="0"/>
          <c:order val="0"/>
          <c:tx>
            <c:strRef>
              <c:f>'CH-X.1&amp;X.2'!$A$14</c:f>
              <c:strCache>
                <c:ptCount val="1"/>
                <c:pt idx="0">
                  <c:v>Industry</c:v>
                </c:pt>
              </c:strCache>
            </c:strRef>
          </c:tx>
          <c:spPr>
            <a:ln w="25400" cap="rnd">
              <a:solidFill>
                <a:srgbClr val="C00000"/>
              </a:solidFill>
              <a:prstDash val="sysDot"/>
              <a:round/>
            </a:ln>
            <a:effectLst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'CH-X.1&amp;X.2'!$B$13:$F$13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'CH-X.1&amp;X.2'!$B$14:$F$14</c:f>
              <c:numCache>
                <c:formatCode>0.0</c:formatCode>
                <c:ptCount val="5"/>
                <c:pt idx="0">
                  <c:v>29.624036818951822</c:v>
                </c:pt>
                <c:pt idx="1">
                  <c:v>30.769394083757845</c:v>
                </c:pt>
                <c:pt idx="2">
                  <c:v>31.576406937255079</c:v>
                </c:pt>
                <c:pt idx="3">
                  <c:v>30.220728896224074</c:v>
                </c:pt>
                <c:pt idx="4">
                  <c:v>30.865792833881461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4-D01E-4CDE-A7C5-9FD6F69AAD61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503593360"/>
        <c:axId val="1503586160"/>
      </c:lineChart>
      <c:catAx>
        <c:axId val="15035933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503586160"/>
        <c:crosses val="autoZero"/>
        <c:auto val="1"/>
        <c:lblAlgn val="ctr"/>
        <c:lblOffset val="100"/>
        <c:noMultiLvlLbl val="0"/>
      </c:catAx>
      <c:valAx>
        <c:axId val="150358616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15035933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1.3980682183372574E-2"/>
          <c:y val="0.69178569784040145"/>
          <c:w val="0.98601931781662744"/>
          <c:h val="0.2795745268683520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6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'CH.X.20'!$B$2</c:f>
              <c:strCache>
                <c:ptCount val="1"/>
                <c:pt idx="0">
                  <c:v>FY19 to FY23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'CH.X.20'!$A$3:$A$7</c:f>
              <c:strCache>
                <c:ptCount val="5"/>
                <c:pt idx="0">
                  <c:v>Capital Employed</c:v>
                </c:pt>
                <c:pt idx="1">
                  <c:v>Total Gross Turnover</c:v>
                </c:pt>
                <c:pt idx="2">
                  <c:v>Net worth</c:v>
                </c:pt>
                <c:pt idx="3">
                  <c:v>Profit before Taxes</c:v>
                </c:pt>
                <c:pt idx="4">
                  <c:v>Dividend</c:v>
                </c:pt>
              </c:strCache>
            </c:strRef>
          </c:cat>
          <c:val>
            <c:numRef>
              <c:f>'CH.X.20'!$F$3:$F$7</c:f>
              <c:numCache>
                <c:formatCode>0.0</c:formatCode>
                <c:ptCount val="5"/>
                <c:pt idx="0">
                  <c:v>9.568801536163928</c:v>
                </c:pt>
                <c:pt idx="1">
                  <c:v>10.483505822066363</c:v>
                </c:pt>
                <c:pt idx="2">
                  <c:v>9.1963697498465216</c:v>
                </c:pt>
                <c:pt idx="3">
                  <c:v>6.2061526742944961</c:v>
                </c:pt>
                <c:pt idx="4">
                  <c:v>10.025269237947686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C3-47BA-A8A3-A8E3DC10C0B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01002880"/>
        <c:axId val="300998560"/>
      </c:barChart>
      <c:catAx>
        <c:axId val="301002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00998560"/>
        <c:crosses val="autoZero"/>
        <c:auto val="1"/>
        <c:lblAlgn val="ctr"/>
        <c:lblOffset val="100"/>
        <c:noMultiLvlLbl val="0"/>
      </c:catAx>
      <c:valAx>
        <c:axId val="300998560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301002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'CH.X.21'!$D$2</c:f>
              <c:strCache>
                <c:ptCount val="1"/>
                <c:pt idx="0">
                  <c:v>FY19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A00-4F6B-80F7-6C18B86A355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A00-4F6B-80F7-6C18B86A35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'CH.X.21'!$C$3:$C$4</c:f>
              <c:strCache>
                <c:ptCount val="2"/>
                <c:pt idx="0">
                  <c:v>Profit -making CPSEs (No.)</c:v>
                </c:pt>
                <c:pt idx="1">
                  <c:v>Loss -making CPSEs (No.)</c:v>
                </c:pt>
              </c:strCache>
            </c:strRef>
          </c:cat>
          <c:val>
            <c:numRef>
              <c:f>'CH.X.21'!$D$3:$D$4</c:f>
              <c:numCache>
                <c:formatCode>General</c:formatCode>
                <c:ptCount val="2"/>
                <c:pt idx="0">
                  <c:v>178</c:v>
                </c:pt>
                <c:pt idx="1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F13-4BE9-AB4D-965DF78959C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'CH.X.21'!$E$2</c:f>
              <c:strCache>
                <c:ptCount val="1"/>
                <c:pt idx="0">
                  <c:v>FY23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920-44A0-8AAC-5A014AF45F3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920-44A0-8AAC-5A014AF45F3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'CH.X.21'!$C$3:$C$4</c:f>
              <c:strCache>
                <c:ptCount val="2"/>
                <c:pt idx="0">
                  <c:v>Profit -making CPSEs (No.)</c:v>
                </c:pt>
                <c:pt idx="1">
                  <c:v>Loss -making CPSEs (No.)</c:v>
                </c:pt>
              </c:strCache>
            </c:strRef>
          </c:cat>
          <c:val>
            <c:numRef>
              <c:f>'CH.X.21'!$E$3:$E$4</c:f>
              <c:numCache>
                <c:formatCode>General</c:formatCode>
                <c:ptCount val="2"/>
                <c:pt idx="0">
                  <c:v>193</c:v>
                </c:pt>
                <c:pt idx="1">
                  <c:v>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B0-4CF2-8DDD-3B2E2A64D7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'CH.X.22'!$A$4</c:f>
              <c:strCache>
                <c:ptCount val="1"/>
                <c:pt idx="0">
                  <c:v>MSMEs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'CH.X.22'!$H$1:$L$2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'CH.X.22'!$H$4:$L$4</c:f>
              <c:numCache>
                <c:formatCode>0.0</c:formatCode>
                <c:ptCount val="5"/>
                <c:pt idx="0">
                  <c:v>8.3581420161082605</c:v>
                </c:pt>
                <c:pt idx="1">
                  <c:v>13.052006357030796</c:v>
                </c:pt>
                <c:pt idx="2">
                  <c:v>38.211461448675458</c:v>
                </c:pt>
                <c:pt idx="3">
                  <c:v>12.850410878600233</c:v>
                </c:pt>
                <c:pt idx="4">
                  <c:v>12.64555366887501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E8-44AE-9DC7-622C999B513C}"/>
            </c:ext>
          </c:extLst>
        </c:ser>
        <c:ser>
          <c:idx val="2"/>
          <c:order val="1"/>
          <c:tx>
            <c:strRef>
              <c:f>'CH.X.22'!$A$5</c:f>
              <c:strCache>
                <c:ptCount val="1"/>
                <c:pt idx="0">
                  <c:v>Large Industry</c:v>
                </c:pt>
              </c:strCache>
            </c:strRef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'CH.X.22'!$H$1:$L$2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'CH.X.22'!$H$5:$L$5</c:f>
              <c:numCache>
                <c:formatCode>0.0</c:formatCode>
                <c:ptCount val="5"/>
                <c:pt idx="0">
                  <c:v>2.9534139750080413</c:v>
                </c:pt>
                <c:pt idx="1">
                  <c:v>-3.2415749325813508</c:v>
                </c:pt>
                <c:pt idx="2">
                  <c:v>1.9584941801445641</c:v>
                </c:pt>
                <c:pt idx="3">
                  <c:v>3.1395469887642324</c:v>
                </c:pt>
                <c:pt idx="4">
                  <c:v>6.1771671903643659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E8-44AE-9DC7-622C999B513C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714474895"/>
        <c:axId val="1714484975"/>
      </c:lineChart>
      <c:catAx>
        <c:axId val="17144748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484975"/>
        <c:crosses val="autoZero"/>
        <c:auto val="1"/>
        <c:lblAlgn val="ctr"/>
        <c:lblOffset val="100"/>
        <c:noMultiLvlLbl val="0"/>
      </c:catAx>
      <c:valAx>
        <c:axId val="17144849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1447489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'CH.X.22'!$O$10:$O$14</c:f>
              <c:strCache>
                <c:ptCount val="5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  <c:pt idx="4">
                  <c:v>2023-24</c:v>
                </c:pt>
              </c:strCache>
            </c:strRef>
          </c:cat>
          <c:val>
            <c:numRef>
              <c:f>'CH.X.22'!$Q$10:$Q$14</c:f>
              <c:numCache>
                <c:formatCode>0.0</c:formatCode>
                <c:ptCount val="5"/>
                <c:pt idx="0">
                  <c:v>3.8527516657428396</c:v>
                </c:pt>
                <c:pt idx="1">
                  <c:v>-0.41273064556244132</c:v>
                </c:pt>
                <c:pt idx="2">
                  <c:v>9.1036301822160866</c:v>
                </c:pt>
                <c:pt idx="3">
                  <c:v>5.5640887329439632</c:v>
                </c:pt>
                <c:pt idx="4">
                  <c:v>8.9682089321734928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C8-48BF-A50A-9DE9683772A3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58271151"/>
        <c:axId val="758269231"/>
      </c:lineChart>
      <c:catAx>
        <c:axId val="758271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269231"/>
        <c:crosses val="autoZero"/>
        <c:auto val="1"/>
        <c:lblAlgn val="ctr"/>
        <c:lblOffset val="100"/>
        <c:noMultiLvlLbl val="0"/>
      </c:catAx>
      <c:valAx>
        <c:axId val="7582692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5827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1"/>
          <c:order val="0"/>
          <c:spPr>
            <a:ln w="22225" cap="rnd">
              <a:solidFill>
                <a:schemeClr val="accent2"/>
              </a:solidFill>
            </a:ln>
            <a:effectLst>
              <a:glow rad="139700">
                <a:schemeClr val="accent2">
                  <a:satMod val="175000"/>
                  <a:alpha val="14000"/>
                </a:schemeClr>
              </a:glow>
            </a:effectLst>
          </c:spPr>
          <c:marker>
            <c:symbol val="circle"/>
            <c:size val="4"/>
            <c:spPr>
              <a:solidFill>
                <a:schemeClr val="accent2">
                  <a:lumMod val="60000"/>
                  <a:lumOff val="40000"/>
                </a:schemeClr>
              </a:solidFill>
              <a:ln>
                <a:noFill/>
              </a:ln>
              <a:effectLst>
                <a:glow rad="63500">
                  <a:schemeClr val="accent2">
                    <a:satMod val="175000"/>
                    <a:alpha val="25000"/>
                  </a:schemeClr>
                </a:glow>
              </a:effectLst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50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'CH.X.22'!$AD$8:$AD$12</c:f>
              <c:strCache>
                <c:ptCount val="5"/>
                <c:pt idx="0">
                  <c:v>FY20</c:v>
                </c:pt>
                <c:pt idx="1">
                  <c:v>FY21</c:v>
                </c:pt>
                <c:pt idx="2">
                  <c:v>FY22</c:v>
                </c:pt>
                <c:pt idx="3">
                  <c:v>FY23</c:v>
                </c:pt>
                <c:pt idx="4">
                  <c:v>FY24</c:v>
                </c:pt>
              </c:strCache>
            </c:strRef>
          </c:cat>
          <c:val>
            <c:numRef>
              <c:f>'CH.X.22'!$AF$8:$AF$12</c:f>
              <c:numCache>
                <c:formatCode>0.0</c:formatCode>
                <c:ptCount val="5"/>
                <c:pt idx="0">
                  <c:v>3.8527549331671684</c:v>
                </c:pt>
                <c:pt idx="1">
                  <c:v>-0.41271173873399514</c:v>
                </c:pt>
                <c:pt idx="2">
                  <c:v>9.1036222236836615</c:v>
                </c:pt>
                <c:pt idx="3">
                  <c:v>5.1595763951612916</c:v>
                </c:pt>
                <c:pt idx="4">
                  <c:v>8.5086250472965475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93E3-47CD-83F8-2EEF77E1C82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758271151"/>
        <c:axId val="758269231"/>
      </c:lineChart>
      <c:catAx>
        <c:axId val="758271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758269231"/>
        <c:crosses val="autoZero"/>
        <c:auto val="1"/>
        <c:lblAlgn val="ctr"/>
        <c:lblOffset val="100"/>
        <c:noMultiLvlLbl val="0"/>
      </c:catAx>
      <c:valAx>
        <c:axId val="758269231"/>
        <c:scaling>
          <c:orientation val="minMax"/>
        </c:scaling>
        <c:delete val="1"/>
        <c:axPos val="l"/>
        <c:numFmt formatCode="0.0" sourceLinked="1"/>
        <c:majorTickMark val="none"/>
        <c:minorTickMark val="none"/>
        <c:tickLblPos val="nextTo"/>
        <c:crossAx val="7582711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gradFill>
      <a:gsLst>
        <a:gs pos="0">
          <a:schemeClr val="accent5">
            <a:lumMod val="40000"/>
            <a:lumOff val="60000"/>
          </a:schemeClr>
        </a:gs>
        <a:gs pos="46000">
          <a:schemeClr val="accent5">
            <a:lumMod val="95000"/>
            <a:lumOff val="5000"/>
          </a:schemeClr>
        </a:gs>
        <a:gs pos="100000">
          <a:schemeClr val="accent5">
            <a:lumMod val="60000"/>
          </a:schemeClr>
        </a:gs>
      </a:gsLst>
      <a:path path="circle">
        <a:fillToRect l="50000" t="130000" r="50000" b="-30000"/>
      </a:path>
    </a:gra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EDITED!$B$1</c:f>
              <c:strCache>
                <c:ptCount val="1"/>
                <c:pt idx="0">
                  <c:v>Actual Investment (Rs. Crore)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EDITED!$A$2:$A$14</c:f>
              <c:strCache>
                <c:ptCount val="13"/>
                <c:pt idx="0">
                  <c:v>Pharmaceuticals drugs, ingrediants</c:v>
                </c:pt>
                <c:pt idx="1">
                  <c:v>High Efficiency Solar PV Modules  (Tranche-I and II)</c:v>
                </c:pt>
                <c:pt idx="2">
                  <c:v>Automobiles &amp; Auto Components</c:v>
                </c:pt>
                <c:pt idx="3">
                  <c:v>Speciality Steel</c:v>
                </c:pt>
                <c:pt idx="4">
                  <c:v>Food Products</c:v>
                </c:pt>
                <c:pt idx="5">
                  <c:v>Mobile  Manufacturing  and  Specified Electronic Components</c:v>
                </c:pt>
                <c:pt idx="6">
                  <c:v>Telecom &amp; Networking Products</c:v>
                </c:pt>
                <c:pt idx="7">
                  <c:v>Advance Chemistry Cell (ACC) Battery</c:v>
                </c:pt>
                <c:pt idx="8">
                  <c:v>White Goods (ACs &amp; LEDs)</c:v>
                </c:pt>
                <c:pt idx="9">
                  <c:v>Textile Products: MMF segment and technical textiles</c:v>
                </c:pt>
                <c:pt idx="10">
                  <c:v>Manufacturing of Medical Devices</c:v>
                </c:pt>
                <c:pt idx="11">
                  <c:v>Electronic/ Technology  Products (IT Hardware 1.0 &amp;2.0)</c:v>
                </c:pt>
                <c:pt idx="12">
                  <c:v>Drones and Drone Components</c:v>
                </c:pt>
              </c:strCache>
            </c:strRef>
          </c:cat>
          <c:val>
            <c:numRef>
              <c:f>EDITED!$B$2:$B$14</c:f>
              <c:numCache>
                <c:formatCode>General</c:formatCode>
                <c:ptCount val="13"/>
                <c:pt idx="0">
                  <c:v>22974</c:v>
                </c:pt>
                <c:pt idx="1">
                  <c:v>16596</c:v>
                </c:pt>
                <c:pt idx="2">
                  <c:v>10755</c:v>
                </c:pt>
                <c:pt idx="3">
                  <c:v>8821</c:v>
                </c:pt>
                <c:pt idx="4">
                  <c:v>8093</c:v>
                </c:pt>
                <c:pt idx="5">
                  <c:v>6887</c:v>
                </c:pt>
                <c:pt idx="6">
                  <c:v>2298</c:v>
                </c:pt>
                <c:pt idx="7">
                  <c:v>2090</c:v>
                </c:pt>
                <c:pt idx="8">
                  <c:v>2034</c:v>
                </c:pt>
                <c:pt idx="9">
                  <c:v>1971</c:v>
                </c:pt>
                <c:pt idx="10">
                  <c:v>852</c:v>
                </c:pt>
                <c:pt idx="11">
                  <c:v>195</c:v>
                </c:pt>
                <c:pt idx="12">
                  <c:v>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06-4E7F-AEFA-3747852C19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82"/>
        <c:axId val="1020205775"/>
        <c:axId val="1020203375"/>
      </c:barChart>
      <c:catAx>
        <c:axId val="1020205775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20203375"/>
        <c:crosses val="autoZero"/>
        <c:auto val="1"/>
        <c:lblAlgn val="ctr"/>
        <c:lblOffset val="100"/>
        <c:noMultiLvlLbl val="0"/>
      </c:catAx>
      <c:valAx>
        <c:axId val="1020203375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0202057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3321492007104795E-2"/>
          <c:y val="6.5011820330969264E-2"/>
          <c:w val="0.97779751332149201"/>
          <c:h val="0.69049487165168189"/>
        </c:manualLayout>
      </c:layout>
      <c:lineChart>
        <c:grouping val="standard"/>
        <c:varyColors val="0"/>
        <c:ser>
          <c:idx val="0"/>
          <c:order val="0"/>
          <c:spPr>
            <a:ln w="22225" cap="rnd" cmpd="sng" algn="ctr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6.8224919931189773E-2"/>
                  <c:y val="3.84602855494127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31-4444-B452-8A62C6FE1A73}"/>
                </c:ext>
              </c:extLst>
            </c:dLbl>
            <c:dLbl>
              <c:idx val="1"/>
              <c:layout>
                <c:manualLayout>
                  <c:x val="-6.4276373757010383E-2"/>
                  <c:y val="-5.610236220472440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31-4444-B452-8A62C6FE1A73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31-4444-B452-8A62C6FE1A73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31-4444-B452-8A62C6FE1A73}"/>
                </c:ext>
              </c:extLst>
            </c:dLbl>
            <c:dLbl>
              <c:idx val="4"/>
              <c:layout>
                <c:manualLayout>
                  <c:x val="-7.3157368428413583E-2"/>
                  <c:y val="-6.20125276893579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31-4444-B452-8A62C6FE1A73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C31-4444-B452-8A62C6FE1A73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31-4444-B452-8A62C6FE1A73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31-4444-B452-8A62C6FE1A73}"/>
                </c:ext>
              </c:extLst>
            </c:dLbl>
            <c:dLbl>
              <c:idx val="8"/>
              <c:layout>
                <c:manualLayout>
                  <c:x val="-7.3157368428413583E-2"/>
                  <c:y val="4.437045103404627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C31-4444-B452-8A62C6FE1A73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C31-4444-B452-8A62C6FE1A73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9C31-4444-B452-8A62C6FE1A73}"/>
                </c:ext>
              </c:extLst>
            </c:dLbl>
            <c:dLbl>
              <c:idx val="11"/>
              <c:layout>
                <c:manualLayout>
                  <c:x val="-7.3157368428413583E-2"/>
                  <c:y val="-5.019219672009084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9C31-4444-B452-8A62C6FE1A73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C31-4444-B452-8A62C6FE1A7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'CH.X.3'!$E$5:$E$18</c:f>
              <c:numCache>
                <c:formatCode>mmm\-yy</c:formatCode>
                <c:ptCount val="14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</c:numCache>
            </c:numRef>
          </c:cat>
          <c:val>
            <c:numRef>
              <c:f>'CH.X.3'!$F$5:$F$18</c:f>
              <c:numCache>
                <c:formatCode>General</c:formatCode>
                <c:ptCount val="14"/>
                <c:pt idx="0">
                  <c:v>57.2</c:v>
                </c:pt>
                <c:pt idx="1">
                  <c:v>58.7</c:v>
                </c:pt>
                <c:pt idx="2">
                  <c:v>57.8</c:v>
                </c:pt>
                <c:pt idx="3">
                  <c:v>57.7</c:v>
                </c:pt>
                <c:pt idx="4">
                  <c:v>58.6</c:v>
                </c:pt>
                <c:pt idx="5">
                  <c:v>57.5</c:v>
                </c:pt>
                <c:pt idx="6">
                  <c:v>55.5</c:v>
                </c:pt>
                <c:pt idx="7">
                  <c:v>56</c:v>
                </c:pt>
                <c:pt idx="8">
                  <c:v>54.9</c:v>
                </c:pt>
                <c:pt idx="9">
                  <c:v>56.5</c:v>
                </c:pt>
                <c:pt idx="10">
                  <c:v>56.9</c:v>
                </c:pt>
                <c:pt idx="11">
                  <c:v>59.1</c:v>
                </c:pt>
                <c:pt idx="12">
                  <c:v>58.8</c:v>
                </c:pt>
                <c:pt idx="13">
                  <c:v>57.5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D-9C31-4444-B452-8A62C6FE1A73}"/>
            </c:ext>
          </c:extLst>
        </c:ser>
        <c:ser>
          <c:idx val="1"/>
          <c:order val="1"/>
          <c:spPr>
            <a:ln w="22225" cap="rnd" cmpd="sng" algn="ctr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Lbls>
            <c:delete val="1"/>
          </c:dLbls>
          <c:cat>
            <c:numRef>
              <c:f>'CH.X.3'!$E$5:$E$18</c:f>
              <c:numCache>
                <c:formatCode>mmm\-yy</c:formatCode>
                <c:ptCount val="14"/>
                <c:pt idx="0">
                  <c:v>45017</c:v>
                </c:pt>
                <c:pt idx="1">
                  <c:v>45047</c:v>
                </c:pt>
                <c:pt idx="2">
                  <c:v>45078</c:v>
                </c:pt>
                <c:pt idx="3">
                  <c:v>45108</c:v>
                </c:pt>
                <c:pt idx="4">
                  <c:v>45139</c:v>
                </c:pt>
                <c:pt idx="5">
                  <c:v>45170</c:v>
                </c:pt>
                <c:pt idx="6">
                  <c:v>45200</c:v>
                </c:pt>
                <c:pt idx="7">
                  <c:v>45231</c:v>
                </c:pt>
                <c:pt idx="8">
                  <c:v>45261</c:v>
                </c:pt>
                <c:pt idx="9">
                  <c:v>45292</c:v>
                </c:pt>
                <c:pt idx="10">
                  <c:v>45323</c:v>
                </c:pt>
                <c:pt idx="11">
                  <c:v>45352</c:v>
                </c:pt>
                <c:pt idx="12">
                  <c:v>45383</c:v>
                </c:pt>
                <c:pt idx="13">
                  <c:v>45413</c:v>
                </c:pt>
              </c:numCache>
            </c:numRef>
          </c:cat>
          <c:val>
            <c:numRef>
              <c:f>'CH.X.3'!$G$5:$G$18</c:f>
              <c:numCache>
                <c:formatCode>General</c:formatCode>
                <c:ptCount val="14"/>
                <c:pt idx="0">
                  <c:v>50</c:v>
                </c:pt>
                <c:pt idx="1">
                  <c:v>50</c:v>
                </c:pt>
                <c:pt idx="2">
                  <c:v>50</c:v>
                </c:pt>
                <c:pt idx="3">
                  <c:v>50</c:v>
                </c:pt>
                <c:pt idx="4">
                  <c:v>50</c:v>
                </c:pt>
                <c:pt idx="5">
                  <c:v>50</c:v>
                </c:pt>
                <c:pt idx="6">
                  <c:v>50</c:v>
                </c:pt>
                <c:pt idx="7">
                  <c:v>50</c:v>
                </c:pt>
                <c:pt idx="8">
                  <c:v>50</c:v>
                </c:pt>
                <c:pt idx="9">
                  <c:v>50</c:v>
                </c:pt>
                <c:pt idx="10">
                  <c:v>50</c:v>
                </c:pt>
                <c:pt idx="11">
                  <c:v>50</c:v>
                </c:pt>
                <c:pt idx="12">
                  <c:v>50</c:v>
                </c:pt>
                <c:pt idx="13">
                  <c:v>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4B-4E8C-8FC7-266FE1E2FF90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916329967"/>
        <c:axId val="1"/>
      </c:lineChart>
      <c:dateAx>
        <c:axId val="916329967"/>
        <c:scaling>
          <c:orientation val="minMax"/>
        </c:scaling>
        <c:delete val="0"/>
        <c:axPos val="b"/>
        <c:numFmt formatCode="mmm\-yy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  <c:max val="60"/>
          <c:min val="40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IN" sz="1000" cap="none" baseline="0">
                    <a:latin typeface="Times New Roman" panose="02020603050405020304" pitchFamily="18" charset="0"/>
                    <a:cs typeface="Times New Roman" panose="02020603050405020304" pitchFamily="18" charset="0"/>
                  </a:rPr>
                  <a:t>Index</a:t>
                </a:r>
              </a:p>
            </c:rich>
          </c:tx>
          <c:layout>
            <c:manualLayout>
              <c:xMode val="edge"/>
              <c:yMode val="edge"/>
              <c:x val="4.3897081506568576E-2"/>
              <c:y val="0.3334710585746992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dk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20" baseline="0">
                <a:solidFill>
                  <a:schemeClr val="dk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6329967"/>
        <c:crosses val="autoZero"/>
        <c:crossBetween val="between"/>
      </c:valAx>
      <c:spPr>
        <a:gradFill>
          <a:gsLst>
            <a:gs pos="100000">
              <a:schemeClr val="lt1">
                <a:lumMod val="95000"/>
              </a:schemeClr>
            </a:gs>
            <a:gs pos="0">
              <a:schemeClr val="lt1"/>
            </a:gs>
          </a:gsLst>
          <a:lin ang="5400000" scaled="0"/>
        </a:gradFill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9525" cap="flat" cmpd="sng" algn="ctr">
      <a:solidFill>
        <a:schemeClr val="dk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895499714331967"/>
          <c:y val="5.0925925925925923E-2"/>
          <c:w val="0.6104500285668033"/>
          <c:h val="0.8911340769903761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'CH.X4'!$C$1</c:f>
              <c:strCache>
                <c:ptCount val="1"/>
                <c:pt idx="0">
                  <c:v>CAGR in % (FY14 to FY23)</c:v>
                </c:pt>
              </c:strCache>
            </c:strRef>
          </c:tx>
          <c:spPr>
            <a:gradFill>
              <a:gsLst>
                <a:gs pos="16000">
                  <a:srgbClr val="00B050"/>
                </a:gs>
                <a:gs pos="59000">
                  <a:schemeClr val="accent5">
                    <a:lumMod val="95000"/>
                    <a:lumOff val="5000"/>
                  </a:schemeClr>
                </a:gs>
                <a:gs pos="84000">
                  <a:schemeClr val="accent5">
                    <a:lumMod val="60000"/>
                  </a:schemeClr>
                </a:gs>
              </a:gsLst>
              <a:path path="circle">
                <a:fillToRect l="50000" t="130000" r="50000" b="-30000"/>
              </a:path>
            </a:gra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-0.17945431327411077"/>
                  <c:y val="-4.629629629629629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25-4B69-8FDF-4EAA7E362EB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'CH.X4'!$B$2:$B$16</c:f>
              <c:strCache>
                <c:ptCount val="15"/>
                <c:pt idx="0">
                  <c:v>Manufacturing GVA</c:v>
                </c:pt>
                <c:pt idx="1">
                  <c:v>Chemical products</c:v>
                </c:pt>
                <c:pt idx="2">
                  <c:v>Wood products and furniture</c:v>
                </c:pt>
                <c:pt idx="3">
                  <c:v>Transport equipments</c:v>
                </c:pt>
                <c:pt idx="4">
                  <c:v>Metal &amp; metal products</c:v>
                </c:pt>
                <c:pt idx="5">
                  <c:v>Pharma and medicinal chemicals </c:v>
                </c:pt>
                <c:pt idx="6">
                  <c:v>Machinery and equipment</c:v>
                </c:pt>
                <c:pt idx="7">
                  <c:v>Rubber &amp; plastic products</c:v>
                </c:pt>
                <c:pt idx="8">
                  <c:v>Non-metallic mineral products</c:v>
                </c:pt>
                <c:pt idx="9">
                  <c:v>Food products</c:v>
                </c:pt>
                <c:pt idx="10">
                  <c:v>Leather and related products</c:v>
                </c:pt>
                <c:pt idx="11">
                  <c:v>Beverages and tobacco</c:v>
                </c:pt>
                <c:pt idx="12">
                  <c:v>Electronic products</c:v>
                </c:pt>
                <c:pt idx="13">
                  <c:v>Textiles and apprarels</c:v>
                </c:pt>
                <c:pt idx="14">
                  <c:v>Coke &amp; refined petroleum products</c:v>
                </c:pt>
              </c:strCache>
            </c:strRef>
          </c:cat>
          <c:val>
            <c:numRef>
              <c:f>'CH.X4'!$C$2:$C$16</c:f>
              <c:numCache>
                <c:formatCode>0.0</c:formatCode>
                <c:ptCount val="15"/>
                <c:pt idx="0">
                  <c:v>5.3108452696375821</c:v>
                </c:pt>
                <c:pt idx="1">
                  <c:v>9.5601916303629508</c:v>
                </c:pt>
                <c:pt idx="2">
                  <c:v>9.220931205583426</c:v>
                </c:pt>
                <c:pt idx="3">
                  <c:v>5.986768064165588</c:v>
                </c:pt>
                <c:pt idx="4">
                  <c:v>6.7452467031964005</c:v>
                </c:pt>
                <c:pt idx="5">
                  <c:v>8.2525924044655028</c:v>
                </c:pt>
                <c:pt idx="6">
                  <c:v>6.4815427753616746</c:v>
                </c:pt>
                <c:pt idx="7">
                  <c:v>7.7283840890155062</c:v>
                </c:pt>
                <c:pt idx="8">
                  <c:v>5.8619996291667604</c:v>
                </c:pt>
                <c:pt idx="9">
                  <c:v>4.7362695080453818</c:v>
                </c:pt>
                <c:pt idx="10">
                  <c:v>4.7079627396609141</c:v>
                </c:pt>
                <c:pt idx="11">
                  <c:v>3.3876594693253992E-2</c:v>
                </c:pt>
                <c:pt idx="12">
                  <c:v>5.4134680317643529</c:v>
                </c:pt>
                <c:pt idx="13">
                  <c:v>3.0113472225959441</c:v>
                </c:pt>
                <c:pt idx="14">
                  <c:v>-4.0199614315166485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25-4B69-8FDF-4EAA7E362E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7"/>
        <c:overlap val="-76"/>
        <c:axId val="984059199"/>
        <c:axId val="984042879"/>
      </c:barChart>
      <c:catAx>
        <c:axId val="984059199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984042879"/>
        <c:crosses val="autoZero"/>
        <c:auto val="1"/>
        <c:lblAlgn val="ctr"/>
        <c:lblOffset val="100"/>
        <c:noMultiLvlLbl val="0"/>
      </c:catAx>
      <c:valAx>
        <c:axId val="984042879"/>
        <c:scaling>
          <c:orientation val="minMax"/>
          <c:max val="10"/>
        </c:scaling>
        <c:delete val="1"/>
        <c:axPos val="t"/>
        <c:numFmt formatCode="0.0" sourceLinked="1"/>
        <c:majorTickMark val="none"/>
        <c:minorTickMark val="none"/>
        <c:tickLblPos val="nextTo"/>
        <c:crossAx val="98405919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>
          <a:solidFill>
            <a:sysClr val="windowText" lastClr="000000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'CH.X.6'!$B$1</c:f>
              <c:strCache>
                <c:ptCount val="1"/>
                <c:pt idx="0">
                  <c:v>Installed Capacity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'CH.X.6'!$A$9:$A$12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'CH.X.6'!$B$9:$B$12</c:f>
              <c:numCache>
                <c:formatCode>General</c:formatCode>
                <c:ptCount val="4"/>
                <c:pt idx="0">
                  <c:v>537</c:v>
                </c:pt>
                <c:pt idx="1">
                  <c:v>545</c:v>
                </c:pt>
                <c:pt idx="2">
                  <c:v>555</c:v>
                </c:pt>
                <c:pt idx="3">
                  <c:v>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B4-4A89-A02E-F28C8493F048}"/>
            </c:ext>
          </c:extLst>
        </c:ser>
        <c:ser>
          <c:idx val="1"/>
          <c:order val="1"/>
          <c:tx>
            <c:strRef>
              <c:f>'CH.X.6'!$C$1</c:f>
              <c:strCache>
                <c:ptCount val="1"/>
                <c:pt idx="0">
                  <c:v>Production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'CH.X.6'!$A$9:$A$12</c:f>
              <c:strCache>
                <c:ptCount val="4"/>
                <c:pt idx="0">
                  <c:v>2019-20</c:v>
                </c:pt>
                <c:pt idx="1">
                  <c:v>2020-21</c:v>
                </c:pt>
                <c:pt idx="2">
                  <c:v>2021-22</c:v>
                </c:pt>
                <c:pt idx="3">
                  <c:v>2022-23</c:v>
                </c:pt>
              </c:strCache>
            </c:strRef>
          </c:cat>
          <c:val>
            <c:numRef>
              <c:f>'CH.X.6'!$C$9:$C$12</c:f>
              <c:numCache>
                <c:formatCode>General</c:formatCode>
                <c:ptCount val="4"/>
                <c:pt idx="0">
                  <c:v>334</c:v>
                </c:pt>
                <c:pt idx="1">
                  <c:v>294</c:v>
                </c:pt>
                <c:pt idx="2">
                  <c:v>361</c:v>
                </c:pt>
                <c:pt idx="3">
                  <c:v>391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4B4-4A89-A02E-F28C8493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8824152"/>
        <c:axId val="208830056"/>
      </c:barChart>
      <c:lineChart>
        <c:grouping val="stacked"/>
        <c:varyColors val="0"/>
        <c:ser>
          <c:idx val="2"/>
          <c:order val="2"/>
          <c:tx>
            <c:strRef>
              <c:f>'CH.X.6'!$D$1</c:f>
              <c:strCache>
                <c:ptCount val="1"/>
                <c:pt idx="0">
                  <c:v>Capacity Utilisation (%)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'CH.X.6'!$A$3:$A$12</c:f>
              <c:strCache>
                <c:ptCount val="10"/>
                <c:pt idx="0">
                  <c:v>2013-14</c:v>
                </c:pt>
                <c:pt idx="1">
                  <c:v>2014-15</c:v>
                </c:pt>
                <c:pt idx="2">
                  <c:v>2015-16</c:v>
                </c:pt>
                <c:pt idx="3">
                  <c:v>2016-17</c:v>
                </c:pt>
                <c:pt idx="4">
                  <c:v>2017-18</c:v>
                </c:pt>
                <c:pt idx="5">
                  <c:v>2018-19</c:v>
                </c:pt>
                <c:pt idx="6">
                  <c:v>2019-20</c:v>
                </c:pt>
                <c:pt idx="7">
                  <c:v>2020-21</c:v>
                </c:pt>
                <c:pt idx="8">
                  <c:v>2021-22</c:v>
                </c:pt>
                <c:pt idx="9">
                  <c:v>2022-23</c:v>
                </c:pt>
              </c:strCache>
            </c:strRef>
          </c:cat>
          <c:val>
            <c:numRef>
              <c:f>'CH.X.6'!$D$9:$D$12</c:f>
              <c:numCache>
                <c:formatCode>General</c:formatCode>
                <c:ptCount val="4"/>
                <c:pt idx="0">
                  <c:v>62.2</c:v>
                </c:pt>
                <c:pt idx="1">
                  <c:v>53</c:v>
                </c:pt>
                <c:pt idx="2">
                  <c:v>65</c:v>
                </c:pt>
                <c:pt idx="3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4B4-4A89-A02E-F28C8493F0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4849856"/>
        <c:axId val="424847232"/>
      </c:lineChart>
      <c:catAx>
        <c:axId val="208824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30056"/>
        <c:crosses val="autoZero"/>
        <c:auto val="1"/>
        <c:lblAlgn val="ctr"/>
        <c:lblOffset val="100"/>
        <c:noMultiLvlLbl val="0"/>
      </c:catAx>
      <c:valAx>
        <c:axId val="208830056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million</a:t>
                </a:r>
                <a:r>
                  <a:rPr lang="en-GB" baseline="0"/>
                  <a:t> tonnes/yr</a:t>
                </a:r>
                <a:endParaRPr lang="en-GB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8824152"/>
        <c:crosses val="autoZero"/>
        <c:crossBetween val="between"/>
      </c:valAx>
      <c:valAx>
        <c:axId val="42484723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GB"/>
                  <a:t>%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4849856"/>
        <c:crosses val="max"/>
        <c:crossBetween val="between"/>
      </c:valAx>
      <c:catAx>
        <c:axId val="424849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2484723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'CH.X.7&amp;8'!$A$3</c:f>
              <c:strCache>
                <c:ptCount val="1"/>
                <c:pt idx="0">
                  <c:v>Production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'CH.X.7&amp;8'!$B$2:$C$2</c:f>
              <c:strCache>
                <c:ptCount val="2"/>
                <c:pt idx="0">
                  <c:v>FY15 to FY19</c:v>
                </c:pt>
                <c:pt idx="1">
                  <c:v>FY20 to FY23</c:v>
                </c:pt>
              </c:strCache>
            </c:strRef>
          </c:cat>
          <c:val>
            <c:numRef>
              <c:f>'CH.X.7&amp;8'!$B$3:$C$3</c:f>
              <c:numCache>
                <c:formatCode>General</c:formatCode>
                <c:ptCount val="2"/>
                <c:pt idx="0">
                  <c:v>6.2</c:v>
                </c:pt>
                <c:pt idx="1">
                  <c:v>5.4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780-44CB-808D-EBCBAB2DCB6F}"/>
            </c:ext>
          </c:extLst>
        </c:ser>
        <c:ser>
          <c:idx val="1"/>
          <c:order val="1"/>
          <c:tx>
            <c:strRef>
              <c:f>'CH.X.7&amp;8'!$A$4</c:f>
              <c:strCache>
                <c:ptCount val="1"/>
                <c:pt idx="0">
                  <c:v>Import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'CH.X.7&amp;8'!$B$2:$C$2</c:f>
              <c:strCache>
                <c:ptCount val="2"/>
                <c:pt idx="0">
                  <c:v>FY15 to FY19</c:v>
                </c:pt>
                <c:pt idx="1">
                  <c:v>FY20 to FY23</c:v>
                </c:pt>
              </c:strCache>
            </c:strRef>
          </c:cat>
          <c:val>
            <c:numRef>
              <c:f>'CH.X.7&amp;8'!$B$4:$C$4</c:f>
              <c:numCache>
                <c:formatCode>General</c:formatCode>
                <c:ptCount val="2"/>
                <c:pt idx="0">
                  <c:v>13.3</c:v>
                </c:pt>
                <c:pt idx="1">
                  <c:v>-4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780-44CB-808D-EBCBAB2DCB6F}"/>
            </c:ext>
          </c:extLst>
        </c:ser>
        <c:ser>
          <c:idx val="2"/>
          <c:order val="2"/>
          <c:tx>
            <c:strRef>
              <c:f>'CH.X.7&amp;8'!$A$5</c:f>
              <c:strCache>
                <c:ptCount val="1"/>
                <c:pt idx="0">
                  <c:v>Export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'CH.X.7&amp;8'!$B$2:$C$2</c:f>
              <c:strCache>
                <c:ptCount val="2"/>
                <c:pt idx="0">
                  <c:v>FY15 to FY19</c:v>
                </c:pt>
                <c:pt idx="1">
                  <c:v>FY20 to FY23</c:v>
                </c:pt>
              </c:strCache>
            </c:strRef>
          </c:cat>
          <c:val>
            <c:numRef>
              <c:f>'CH.X.7&amp;8'!$B$5:$C$5</c:f>
              <c:numCache>
                <c:formatCode>General</c:formatCode>
                <c:ptCount val="2"/>
                <c:pt idx="0">
                  <c:v>10.199999999999999</c:v>
                </c:pt>
                <c:pt idx="1">
                  <c:v>8.8000000000000007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780-44CB-808D-EBCBAB2DCB6F}"/>
            </c:ext>
          </c:extLst>
        </c:ser>
        <c:ser>
          <c:idx val="3"/>
          <c:order val="3"/>
          <c:tx>
            <c:strRef>
              <c:f>'CH.X.7&amp;8'!$A$6</c:f>
              <c:strCache>
                <c:ptCount val="1"/>
                <c:pt idx="0">
                  <c:v>Consumption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'CH.X.7&amp;8'!$B$2:$C$2</c:f>
              <c:strCache>
                <c:ptCount val="2"/>
                <c:pt idx="0">
                  <c:v>FY15 to FY19</c:v>
                </c:pt>
                <c:pt idx="1">
                  <c:v>FY20 to FY23</c:v>
                </c:pt>
              </c:strCache>
            </c:strRef>
          </c:cat>
          <c:val>
            <c:numRef>
              <c:f>'CH.X.7&amp;8'!$B$6:$C$6</c:f>
              <c:numCache>
                <c:formatCode>General</c:formatCode>
                <c:ptCount val="2"/>
                <c:pt idx="0">
                  <c:v>5.9</c:v>
                </c:pt>
                <c:pt idx="1">
                  <c:v>5.3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780-44CB-808D-EBCBAB2DCB6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588688"/>
        <c:axId val="536594928"/>
      </c:barChart>
      <c:catAx>
        <c:axId val="536588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594928"/>
        <c:crosses val="autoZero"/>
        <c:auto val="1"/>
        <c:lblAlgn val="ctr"/>
        <c:lblOffset val="100"/>
        <c:noMultiLvlLbl val="0"/>
      </c:catAx>
      <c:valAx>
        <c:axId val="53659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536588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'CH.X.7&amp;8'!$B$11</c:f>
              <c:strCache>
                <c:ptCount val="1"/>
                <c:pt idx="0">
                  <c:v>FY24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77FE-486D-8BC2-5B1C5FB8A0A3}"/>
              </c:ext>
            </c:extLst>
          </c:dPt>
          <c:dPt>
            <c:idx val="2"/>
            <c:invertIfNegative val="0"/>
            <c:bubble3D val="0"/>
            <c:spPr>
              <a:solidFill>
                <a:schemeClr val="accent3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77FE-486D-8BC2-5B1C5FB8A0A3}"/>
              </c:ext>
            </c:extLst>
          </c:dPt>
          <c:dPt>
            <c:idx val="3"/>
            <c:invertIfNegative val="0"/>
            <c:bubble3D val="0"/>
            <c:spPr>
              <a:solidFill>
                <a:schemeClr val="accent4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5-77FE-486D-8BC2-5B1C5FB8A0A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'CH.X.7&amp;8'!$A$12:$A$15</c:f>
              <c:strCache>
                <c:ptCount val="4"/>
                <c:pt idx="0">
                  <c:v>Production</c:v>
                </c:pt>
                <c:pt idx="1">
                  <c:v>Import</c:v>
                </c:pt>
                <c:pt idx="2">
                  <c:v>Export</c:v>
                </c:pt>
                <c:pt idx="3">
                  <c:v>Consumption</c:v>
                </c:pt>
              </c:strCache>
            </c:strRef>
          </c:cat>
          <c:val>
            <c:numRef>
              <c:f>'CH.X.7&amp;8'!$B$12:$B$15</c:f>
              <c:numCache>
                <c:formatCode>0.0</c:formatCode>
                <c:ptCount val="4"/>
                <c:pt idx="0">
                  <c:v>12.95</c:v>
                </c:pt>
                <c:pt idx="1">
                  <c:v>38.17</c:v>
                </c:pt>
                <c:pt idx="2">
                  <c:v>11.52</c:v>
                </c:pt>
                <c:pt idx="3">
                  <c:v>13.68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FE-486D-8BC2-5B1C5FB8A0A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536601168"/>
        <c:axId val="536601648"/>
      </c:barChart>
      <c:catAx>
        <c:axId val="536601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601648"/>
        <c:crosses val="autoZero"/>
        <c:auto val="1"/>
        <c:lblAlgn val="ctr"/>
        <c:lblOffset val="100"/>
        <c:noMultiLvlLbl val="0"/>
      </c:catAx>
      <c:valAx>
        <c:axId val="536601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36601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'CH.9'!$C$3</c:f>
              <c:strCache>
                <c:ptCount val="1"/>
                <c:pt idx="0">
                  <c:v>Export (metric tonne)</c:v>
                </c:pt>
              </c:strCache>
            </c:strRef>
          </c:tx>
          <c:spPr>
            <a:solidFill>
              <a:schemeClr val="accent1"/>
            </a:solidFill>
            <a:ln>
              <a:solidFill>
                <a:srgbClr val="00B050"/>
              </a:solidFill>
            </a:ln>
            <a:effectLst/>
          </c:spPr>
          <c:invertIfNegative val="0"/>
          <c:cat>
            <c:strRef>
              <c:f>'CH.9'!$B$4:$B$14</c:f>
              <c:strCache>
                <c:ptCount val="11"/>
                <c:pt idx="0">
                  <c:v>FY14</c:v>
                </c:pt>
                <c:pt idx="1">
                  <c:v>FY15</c:v>
                </c:pt>
                <c:pt idx="2">
                  <c:v>FY16</c:v>
                </c:pt>
                <c:pt idx="3">
                  <c:v>FY17</c:v>
                </c:pt>
                <c:pt idx="4">
                  <c:v>FY18</c:v>
                </c:pt>
                <c:pt idx="5">
                  <c:v>FY19</c:v>
                </c:pt>
                <c:pt idx="6">
                  <c:v>FY20</c:v>
                </c:pt>
                <c:pt idx="7">
                  <c:v>FY21</c:v>
                </c:pt>
                <c:pt idx="8">
                  <c:v>FY22</c:v>
                </c:pt>
                <c:pt idx="9">
                  <c:v>FY23</c:v>
                </c:pt>
                <c:pt idx="10">
                  <c:v>FY24*</c:v>
                </c:pt>
              </c:strCache>
            </c:strRef>
          </c:cat>
          <c:val>
            <c:numRef>
              <c:f>'CH.9'!$C$4:$C$14</c:f>
              <c:numCache>
                <c:formatCode>General</c:formatCode>
                <c:ptCount val="11"/>
                <c:pt idx="0">
                  <c:v>5.99</c:v>
                </c:pt>
                <c:pt idx="1">
                  <c:v>5.5</c:v>
                </c:pt>
                <c:pt idx="2">
                  <c:v>4.08</c:v>
                </c:pt>
                <c:pt idx="3">
                  <c:v>8.24</c:v>
                </c:pt>
                <c:pt idx="4">
                  <c:v>9.6199999999999992</c:v>
                </c:pt>
                <c:pt idx="5">
                  <c:v>6.36</c:v>
                </c:pt>
                <c:pt idx="6">
                  <c:v>8.36</c:v>
                </c:pt>
                <c:pt idx="7">
                  <c:v>10.78</c:v>
                </c:pt>
                <c:pt idx="8">
                  <c:v>13.49</c:v>
                </c:pt>
                <c:pt idx="9">
                  <c:v>6.72</c:v>
                </c:pt>
                <c:pt idx="10">
                  <c:v>7.49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0D-4300-A573-AA633CB4C926}"/>
            </c:ext>
          </c:extLst>
        </c:ser>
        <c:ser>
          <c:idx val="1"/>
          <c:order val="1"/>
          <c:tx>
            <c:strRef>
              <c:f>'CH.9'!$D$3</c:f>
              <c:strCache>
                <c:ptCount val="1"/>
                <c:pt idx="0">
                  <c:v>Import (metric tonne)</c:v>
                </c:pt>
              </c:strCache>
            </c:strRef>
          </c:tx>
          <c:spPr>
            <a:solidFill>
              <a:schemeClr val="accent2"/>
            </a:solidFill>
            <a:ln>
              <a:solidFill>
                <a:srgbClr val="FFFF00"/>
              </a:solidFill>
            </a:ln>
            <a:effectLst/>
          </c:spPr>
          <c:invertIfNegative val="0"/>
          <c:cat>
            <c:strRef>
              <c:f>'CH.9'!$B$4:$B$14</c:f>
              <c:strCache>
                <c:ptCount val="11"/>
                <c:pt idx="0">
                  <c:v>FY14</c:v>
                </c:pt>
                <c:pt idx="1">
                  <c:v>FY15</c:v>
                </c:pt>
                <c:pt idx="2">
                  <c:v>FY16</c:v>
                </c:pt>
                <c:pt idx="3">
                  <c:v>FY17</c:v>
                </c:pt>
                <c:pt idx="4">
                  <c:v>FY18</c:v>
                </c:pt>
                <c:pt idx="5">
                  <c:v>FY19</c:v>
                </c:pt>
                <c:pt idx="6">
                  <c:v>FY20</c:v>
                </c:pt>
                <c:pt idx="7">
                  <c:v>FY21</c:v>
                </c:pt>
                <c:pt idx="8">
                  <c:v>FY22</c:v>
                </c:pt>
                <c:pt idx="9">
                  <c:v>FY23</c:v>
                </c:pt>
                <c:pt idx="10">
                  <c:v>FY24*</c:v>
                </c:pt>
              </c:strCache>
            </c:strRef>
          </c:cat>
          <c:val>
            <c:numRef>
              <c:f>'CH.9'!$D$4:$D$14</c:f>
              <c:numCache>
                <c:formatCode>General</c:formatCode>
                <c:ptCount val="11"/>
                <c:pt idx="0">
                  <c:v>5.45</c:v>
                </c:pt>
                <c:pt idx="1">
                  <c:v>9.32</c:v>
                </c:pt>
                <c:pt idx="2">
                  <c:v>11.71</c:v>
                </c:pt>
                <c:pt idx="3">
                  <c:v>7.22</c:v>
                </c:pt>
                <c:pt idx="4">
                  <c:v>7.48</c:v>
                </c:pt>
                <c:pt idx="5">
                  <c:v>7.84</c:v>
                </c:pt>
                <c:pt idx="6">
                  <c:v>6.77</c:v>
                </c:pt>
                <c:pt idx="7">
                  <c:v>4.75</c:v>
                </c:pt>
                <c:pt idx="8">
                  <c:v>4.67</c:v>
                </c:pt>
                <c:pt idx="9">
                  <c:v>6.02</c:v>
                </c:pt>
                <c:pt idx="10">
                  <c:v>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C0D-4300-A573-AA633CB4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74480719"/>
        <c:axId val="1674481199"/>
      </c:barChart>
      <c:lineChart>
        <c:grouping val="standard"/>
        <c:varyColors val="0"/>
        <c:ser>
          <c:idx val="2"/>
          <c:order val="2"/>
          <c:tx>
            <c:strRef>
              <c:f>'CH.9'!$E$3</c:f>
              <c:strCache>
                <c:ptCount val="1"/>
                <c:pt idx="0">
                  <c:v>Net Export (metric tonne)</c:v>
                </c:pt>
              </c:strCache>
            </c:strRef>
          </c:tx>
          <c:spPr>
            <a:ln w="28575" cap="rnd">
              <a:solidFill>
                <a:schemeClr val="tx1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'CH.9'!$B$4:$B$14</c:f>
              <c:strCache>
                <c:ptCount val="11"/>
                <c:pt idx="0">
                  <c:v>FY14</c:v>
                </c:pt>
                <c:pt idx="1">
                  <c:v>FY15</c:v>
                </c:pt>
                <c:pt idx="2">
                  <c:v>FY16</c:v>
                </c:pt>
                <c:pt idx="3">
                  <c:v>FY17</c:v>
                </c:pt>
                <c:pt idx="4">
                  <c:v>FY18</c:v>
                </c:pt>
                <c:pt idx="5">
                  <c:v>FY19</c:v>
                </c:pt>
                <c:pt idx="6">
                  <c:v>FY20</c:v>
                </c:pt>
                <c:pt idx="7">
                  <c:v>FY21</c:v>
                </c:pt>
                <c:pt idx="8">
                  <c:v>FY22</c:v>
                </c:pt>
                <c:pt idx="9">
                  <c:v>FY23</c:v>
                </c:pt>
                <c:pt idx="10">
                  <c:v>FY24*</c:v>
                </c:pt>
              </c:strCache>
            </c:strRef>
          </c:cat>
          <c:val>
            <c:numRef>
              <c:f>'CH.9'!$E$4:$E$14</c:f>
              <c:numCache>
                <c:formatCode>General</c:formatCode>
                <c:ptCount val="11"/>
                <c:pt idx="0">
                  <c:v>0.54</c:v>
                </c:pt>
                <c:pt idx="1">
                  <c:v>-3.82</c:v>
                </c:pt>
                <c:pt idx="2">
                  <c:v>-7.63</c:v>
                </c:pt>
                <c:pt idx="3">
                  <c:v>1.02</c:v>
                </c:pt>
                <c:pt idx="4">
                  <c:v>2.14</c:v>
                </c:pt>
                <c:pt idx="5">
                  <c:v>-1.48</c:v>
                </c:pt>
                <c:pt idx="6">
                  <c:v>1.59</c:v>
                </c:pt>
                <c:pt idx="7">
                  <c:v>6.03</c:v>
                </c:pt>
                <c:pt idx="8">
                  <c:v>8.83</c:v>
                </c:pt>
                <c:pt idx="9">
                  <c:v>0.69</c:v>
                </c:pt>
                <c:pt idx="10">
                  <c:v>-0.83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2-3C0D-4300-A573-AA633CB4C9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4480719"/>
        <c:axId val="1674481199"/>
      </c:lineChart>
      <c:catAx>
        <c:axId val="16744807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674481199"/>
        <c:crosses val="autoZero"/>
        <c:auto val="1"/>
        <c:lblAlgn val="ctr"/>
        <c:lblOffset val="100"/>
        <c:noMultiLvlLbl val="0"/>
      </c:catAx>
      <c:valAx>
        <c:axId val="167448119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744807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08202099737533E-2"/>
          <c:y val="0.82291557305336838"/>
          <c:w val="0.96772484689413818"/>
          <c:h val="0.149306649168853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'CH.X.10&amp; Tab.X.1'!$F$3:$F$13</c:f>
              <c:strCache>
                <c:ptCount val="11"/>
                <c:pt idx="0">
                  <c:v>FY14</c:v>
                </c:pt>
                <c:pt idx="1">
                  <c:v>FY15</c:v>
                </c:pt>
                <c:pt idx="2">
                  <c:v>FY16</c:v>
                </c:pt>
                <c:pt idx="3">
                  <c:v>FY17</c:v>
                </c:pt>
                <c:pt idx="4">
                  <c:v>FY18</c:v>
                </c:pt>
                <c:pt idx="5">
                  <c:v>FY19</c:v>
                </c:pt>
                <c:pt idx="6">
                  <c:v>FY20</c:v>
                </c:pt>
                <c:pt idx="7">
                  <c:v>FY21</c:v>
                </c:pt>
                <c:pt idx="8">
                  <c:v>FY22</c:v>
                </c:pt>
                <c:pt idx="9">
                  <c:v>FY23</c:v>
                </c:pt>
                <c:pt idx="10">
                  <c:v>FY24</c:v>
                </c:pt>
              </c:strCache>
            </c:strRef>
          </c:cat>
          <c:val>
            <c:numRef>
              <c:f>'CH.X.10&amp; Tab.X.1'!$G$3:$G$13</c:f>
              <c:numCache>
                <c:formatCode>0.0</c:formatCode>
                <c:ptCount val="11"/>
                <c:pt idx="0">
                  <c:v>76.566786256101821</c:v>
                </c:pt>
                <c:pt idx="1">
                  <c:v>74.665726980235931</c:v>
                </c:pt>
                <c:pt idx="2">
                  <c:v>76.427173415304566</c:v>
                </c:pt>
                <c:pt idx="3">
                  <c:v>78.599548141130043</c:v>
                </c:pt>
                <c:pt idx="4">
                  <c:v>75.190481067673659</c:v>
                </c:pt>
                <c:pt idx="5">
                  <c:v>75.269743488042039</c:v>
                </c:pt>
                <c:pt idx="6">
                  <c:v>76.474213492962846</c:v>
                </c:pt>
                <c:pt idx="7">
                  <c:v>79.026083309882083</c:v>
                </c:pt>
                <c:pt idx="8">
                  <c:v>75.713146014943959</c:v>
                </c:pt>
                <c:pt idx="9">
                  <c:v>80.104068295491544</c:v>
                </c:pt>
                <c:pt idx="10">
                  <c:v>80.819515357808569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F8-4294-8542-858242B273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71825584"/>
        <c:axId val="1528765376"/>
      </c:lineChart>
      <c:catAx>
        <c:axId val="147182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28765376"/>
        <c:crosses val="autoZero"/>
        <c:auto val="1"/>
        <c:lblAlgn val="ctr"/>
        <c:lblOffset val="100"/>
        <c:noMultiLvlLbl val="0"/>
      </c:catAx>
      <c:valAx>
        <c:axId val="1528765376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crossAx val="147182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_xlchart.v2.0</cx:f>
      </cx:strDim>
      <cx:numDim type="val">
        <cx:f>_xlchart.v2.1</cx:f>
      </cx:numDim>
    </cx:data>
  </cx:chartData>
  <cx:chart>
    <cx:plotArea>
      <cx:plotAreaRegion>
        <cx:series layoutId="funnel" uniqueId="{5717B187-DF74-4768-A453-DFC4484E2244}">
          <cx:dataLabels>
            <cx:visibility seriesName="0" categoryName="0" value="1"/>
          </cx:dataLabels>
          <cx:dataId val="0"/>
        </cx:series>
      </cx:plotAreaRegion>
      <cx:axis id="0">
        <cx:catScaling gapWidth="0.0599999987"/>
        <cx:tickLabels/>
      </cx:axis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withinLinear" id="15">
  <a:schemeClr val="accent2"/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36">
  <cs:axisTitle>
    <cs:lnRef idx="0"/>
    <cs:fillRef idx="0"/>
    <cs:effectRef idx="0"/>
    <cs:fontRef idx="minor">
      <a:schemeClr val="lt1">
        <a:lumMod val="75000"/>
      </a:schemeClr>
    </cs:fontRef>
    <cs:defRPr sz="900" b="1" kern="1200"/>
  </cs:axisTitle>
  <cs:categoryAxis>
    <cs:lnRef idx="0"/>
    <cs:fillRef idx="0"/>
    <cs:effectRef idx="0"/>
    <cs:fontRef idx="minor">
      <a:schemeClr val="lt1">
        <a:lumMod val="75000"/>
      </a:schemeClr>
    </cs:fontRef>
    <cs:defRPr sz="900" kern="1200"/>
  </cs:categoryAxis>
  <cs:chartArea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>
        <a:lumMod val="75000"/>
      </a:schemeClr>
    </cs:fontRef>
    <cs:defRPr sz="900" kern="1200"/>
  </cs:dataLabel>
  <cs:dataLabelCallout>
    <cs:lnRef idx="0"/>
    <cs:fillRef idx="0"/>
    <cs:effectRef idx="0"/>
    <cs:fontRef idx="minor">
      <a:schemeClr val="lt1">
        <a:lumMod val="15000"/>
        <a:lumOff val="85000"/>
      </a:schemeClr>
    </cs:fontRef>
    <cs:spPr>
      <a:solidFill>
        <a:schemeClr val="dk1">
          <a:lumMod val="65000"/>
          <a:lumOff val="3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9525" cap="flat" cmpd="sng" algn="ctr">
        <a:solidFill>
          <a:schemeClr val="phClr"/>
        </a:solidFill>
        <a:miter lim="800000"/>
      </a:ln>
      <a:effectLst>
        <a:glow rad="63500">
          <a:schemeClr val="phClr">
            <a:satMod val="175000"/>
            <a:alpha val="25000"/>
          </a:schemeClr>
        </a:glow>
      </a:effectLst>
    </cs:spPr>
  </cs:dataPoint3D>
  <cs:dataPointLine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ln w="22225" cap="rnd">
        <a:solidFill>
          <a:schemeClr val="phClr"/>
        </a:solidFill>
      </a:ln>
      <a:effectLst>
        <a:glow rad="139700">
          <a:schemeClr val="phClr">
            <a:satMod val="175000"/>
            <a:alpha val="14000"/>
          </a:schemeClr>
        </a:glow>
      </a:effectLst>
    </cs:spPr>
  </cs:dataPointLine>
  <cs:dataPointMarker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lumMod val="60000"/>
          <a:lumOff val="40000"/>
        </a:schemeClr>
      </a:solidFill>
      <a:effectLst>
        <a:glow rad="63500">
          <a:schemeClr val="phClr">
            <a:satMod val="175000"/>
            <a:alpha val="25000"/>
          </a:schemeClr>
        </a:glow>
      </a:effectLst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75000"/>
      </a:schemeClr>
    </cs:fontRef>
    <cs:spPr>
      <a:ln w="9525">
        <a:solidFill>
          <a:schemeClr val="dk1">
            <a:lumMod val="50000"/>
            <a:lumOff val="50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75000"/>
          </a:schemeClr>
        </a:solidFill>
        <a:round/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</a:schemeClr>
            </a:gs>
            <a:gs pos="0">
              <a:schemeClr val="dk1">
                <a:lumMod val="65000"/>
                <a:lumOff val="35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75000"/>
                <a:lumOff val="25000"/>
                <a:alpha val="25000"/>
              </a:schemeClr>
            </a:gs>
            <a:gs pos="0">
              <a:schemeClr val="dk1">
                <a:lumMod val="65000"/>
                <a:lumOff val="35000"/>
                <a:alpha val="25000"/>
              </a:schemeClr>
            </a:gs>
          </a:gsLst>
          <a:lin ang="5400000" scaled="0"/>
        </a:gra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leaderLine>
  <cs:legend>
    <cs:lnRef idx="0"/>
    <cs:fillRef idx="0"/>
    <cs:effectRef idx="0"/>
    <cs:fontRef idx="minor">
      <a:schemeClr val="lt1">
        <a:lumMod val="75000"/>
      </a:schemeClr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lt1">
        <a:lumMod val="75000"/>
      </a:schemeClr>
    </cs:fontRef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lt1">
            <a:lumMod val="50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85000"/>
      </a:schemeClr>
    </cs:fontRef>
    <cs:defRPr sz="1400" b="1" kern="1200" cap="none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25400" cap="rnd">
        <a:solidFill>
          <a:schemeClr val="phClr">
            <a:alpha val="50000"/>
          </a:schemeClr>
        </a:solidFill>
      </a:ln>
    </cs:spPr>
  </cs:trendline>
  <cs:trendlineLabel>
    <cs:lnRef idx="0"/>
    <cs:fillRef idx="0"/>
    <cs:effectRef idx="0"/>
    <cs:fontRef idx="minor">
      <a:schemeClr val="lt1">
        <a:lumMod val="7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>
          <a:lumMod val="85000"/>
        </a:schemeClr>
      </a:solidFill>
      <a:ln w="9525">
        <a:solidFill>
          <a:schemeClr val="dk1">
            <a:lumMod val="50000"/>
          </a:schemeClr>
        </a:solidFill>
        <a:round/>
      </a:ln>
    </cs:spPr>
  </cs:upBar>
  <cs:valueAxis>
    <cs:lnRef idx="0"/>
    <cs:fillRef idx="0"/>
    <cs:effectRef idx="0"/>
    <cs:fontRef idx="minor">
      <a:schemeClr val="lt1">
        <a:lumMod val="7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6.xml><?xml version="1.0" encoding="utf-8"?>
<cs:chartStyle xmlns:cs="http://schemas.microsoft.com/office/drawing/2012/chartStyle" xmlns:a="http://schemas.openxmlformats.org/drawingml/2006/main" id="41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7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30">
  <cs:axisTitle>
    <cs:lnRef idx="0"/>
    <cs:fillRef idx="0"/>
    <cs:effectRef idx="0"/>
    <cs:fontRef idx="minor">
      <a:schemeClr val="dk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b="0" kern="1200" spc="20" baseline="0"/>
  </cs:categoryAxis>
  <cs:chartArea mods="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 cmpd="sng" algn="ctr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</cs:dataPointMarker>
  <cs:dataPointMarkerLayout symbol="circle" size="4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65000"/>
        <a:lumOff val="35000"/>
      </a:schemeClr>
    </cs:fontRef>
    <cs:spPr>
      <a:ln w="9525">
        <a:solidFill>
          <a:schemeClr val="dk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35000"/>
            <a:lumOff val="65000"/>
            <a:alpha val="33000"/>
          </a:schemeClr>
        </a:solidFill>
        <a:round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>
        <a:solidFill>
          <a:schemeClr val="dk1">
            <a:lumMod val="15000"/>
            <a:lumOff val="85000"/>
          </a:schemeClr>
        </a:solidFill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dk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dk1"/>
    </cs:fontRef>
    <cs:spPr>
      <a:gradFill>
        <a:gsLst>
          <a:gs pos="100000">
            <a:schemeClr val="lt1">
              <a:lumMod val="95000"/>
            </a:schemeClr>
          </a:gs>
          <a:gs pos="0">
            <a:schemeClr val="lt1"/>
          </a:gs>
        </a:gsLst>
        <a:lin ang="5400000" scaled="0"/>
      </a:gradFill>
    </cs:spPr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dk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65000"/>
        <a:lumOff val="35000"/>
      </a:schemeClr>
    </cs:fontRef>
    <cs:defRPr sz="900" kern="1200" spc="20" baseline="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9.xml"/><Relationship Id="rId1" Type="http://schemas.openxmlformats.org/officeDocument/2006/relationships/chart" Target="../charts/chart18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2.xml"/><Relationship Id="rId1" Type="http://schemas.openxmlformats.org/officeDocument/2006/relationships/chart" Target="../charts/chart21.xml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5.xml"/><Relationship Id="rId2" Type="http://schemas.openxmlformats.org/officeDocument/2006/relationships/chart" Target="../charts/chart24.xml"/><Relationship Id="rId1" Type="http://schemas.openxmlformats.org/officeDocument/2006/relationships/chart" Target="../charts/chart23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1" Type="http://schemas.microsoft.com/office/2014/relationships/chartEx" Target="../charts/chartEx1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1.xml"/><Relationship Id="rId1" Type="http://schemas.openxmlformats.org/officeDocument/2006/relationships/chart" Target="../charts/chart1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412750</xdr:colOff>
      <xdr:row>4</xdr:row>
      <xdr:rowOff>120650</xdr:rowOff>
    </xdr:from>
    <xdr:to>
      <xdr:col>17</xdr:col>
      <xdr:colOff>463549</xdr:colOff>
      <xdr:row>16</xdr:row>
      <xdr:rowOff>25400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46CA1D2-2F06-4B92-AD5B-840F0EC5EE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482600</xdr:colOff>
      <xdr:row>4</xdr:row>
      <xdr:rowOff>69850</xdr:rowOff>
    </xdr:from>
    <xdr:to>
      <xdr:col>11</xdr:col>
      <xdr:colOff>76200</xdr:colOff>
      <xdr:row>16</xdr:row>
      <xdr:rowOff>25400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60E2FFB-6E51-4919-8B10-25F87531F7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38100</xdr:colOff>
      <xdr:row>0</xdr:row>
      <xdr:rowOff>0</xdr:rowOff>
    </xdr:from>
    <xdr:to>
      <xdr:col>19</xdr:col>
      <xdr:colOff>292100</xdr:colOff>
      <xdr:row>12</xdr:row>
      <xdr:rowOff>63500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C538538-EC54-40EC-AC60-36E3FC61B8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66675</xdr:colOff>
      <xdr:row>1</xdr:row>
      <xdr:rowOff>180975</xdr:rowOff>
    </xdr:from>
    <xdr:to>
      <xdr:col>14</xdr:col>
      <xdr:colOff>165100</xdr:colOff>
      <xdr:row>15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F55BE50-F985-4A3F-A586-68627D3C41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158750</xdr:colOff>
      <xdr:row>0</xdr:row>
      <xdr:rowOff>180975</xdr:rowOff>
    </xdr:from>
    <xdr:to>
      <xdr:col>17</xdr:col>
      <xdr:colOff>330200</xdr:colOff>
      <xdr:row>14</xdr:row>
      <xdr:rowOff>130175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7911D5-56D0-41A3-815A-D8BE781071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149411</xdr:colOff>
      <xdr:row>3</xdr:row>
      <xdr:rowOff>145863</xdr:rowOff>
    </xdr:from>
    <xdr:to>
      <xdr:col>13</xdr:col>
      <xdr:colOff>126066</xdr:colOff>
      <xdr:row>17</xdr:row>
      <xdr:rowOff>84044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EC408AE-196C-4BFE-8B38-7AE9FC2B6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495608</xdr:colOff>
      <xdr:row>12</xdr:row>
      <xdr:rowOff>92927</xdr:rowOff>
    </xdr:from>
    <xdr:to>
      <xdr:col>13</xdr:col>
      <xdr:colOff>627255</xdr:colOff>
      <xdr:row>25</xdr:row>
      <xdr:rowOff>131646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74D88E4-6A54-4F5F-999C-2A7489B767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101600</xdr:colOff>
      <xdr:row>1</xdr:row>
      <xdr:rowOff>111124</xdr:rowOff>
    </xdr:from>
    <xdr:to>
      <xdr:col>9</xdr:col>
      <xdr:colOff>260350</xdr:colOff>
      <xdr:row>16</xdr:row>
      <xdr:rowOff>38099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200D3AD-C814-46FC-B227-BD7AC67D154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333375</xdr:colOff>
      <xdr:row>6</xdr:row>
      <xdr:rowOff>95250</xdr:rowOff>
    </xdr:from>
    <xdr:to>
      <xdr:col>12</xdr:col>
      <xdr:colOff>523875</xdr:colOff>
      <xdr:row>20</xdr:row>
      <xdr:rowOff>38100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83FE592-58F2-47A2-8F94-8351AC949B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333375</xdr:colOff>
      <xdr:row>21</xdr:row>
      <xdr:rowOff>146050</xdr:rowOff>
    </xdr:from>
    <xdr:to>
      <xdr:col>12</xdr:col>
      <xdr:colOff>523875</xdr:colOff>
      <xdr:row>33</xdr:row>
      <xdr:rowOff>171450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2E9D530-7606-4F2D-9E95-CF29CDC3E3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393701</xdr:colOff>
      <xdr:row>13</xdr:row>
      <xdr:rowOff>176212</xdr:rowOff>
    </xdr:from>
    <xdr:to>
      <xdr:col>8</xdr:col>
      <xdr:colOff>165101</xdr:colOff>
      <xdr:row>28</xdr:row>
      <xdr:rowOff>58737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93390F1-8BF8-41F2-807E-62177AB4F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380999</xdr:colOff>
      <xdr:row>3</xdr:row>
      <xdr:rowOff>187325</xdr:rowOff>
    </xdr:from>
    <xdr:to>
      <xdr:col>9</xdr:col>
      <xdr:colOff>476250</xdr:colOff>
      <xdr:row>18</xdr:row>
      <xdr:rowOff>161925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19029796-CD0C-6E6E-F87B-7C0AE183C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577849</xdr:colOff>
      <xdr:row>1</xdr:row>
      <xdr:rowOff>28575</xdr:rowOff>
    </xdr:from>
    <xdr:to>
      <xdr:col>16</xdr:col>
      <xdr:colOff>431800</xdr:colOff>
      <xdr:row>15</xdr:row>
      <xdr:rowOff>174625</xdr:rowOff>
    </xdr:to>
    <xdr:graphicFrame macro="">
      <xdr:nvGraphicFramePr>
        <xdr:cNvPr id="14" name="Chart 13">
          <a:extLst>
            <a:ext uri="{FF2B5EF4-FFF2-40B4-BE49-F238E27FC236}">
              <a16:creationId xmlns:a16="http://schemas.microsoft.com/office/drawing/2014/main" id="{7693483D-0B26-B24F-C907-98CA9BDC24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14</xdr:row>
      <xdr:rowOff>107949</xdr:rowOff>
    </xdr:from>
    <xdr:to>
      <xdr:col>16</xdr:col>
      <xdr:colOff>504825</xdr:colOff>
      <xdr:row>32</xdr:row>
      <xdr:rowOff>104775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EAE3043-3426-4ADC-9210-99EAB103CFA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536575</xdr:colOff>
      <xdr:row>8</xdr:row>
      <xdr:rowOff>38100</xdr:rowOff>
    </xdr:from>
    <xdr:to>
      <xdr:col>13</xdr:col>
      <xdr:colOff>231775</xdr:colOff>
      <xdr:row>17</xdr:row>
      <xdr:rowOff>88900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56AEBC5-DA6C-469B-9F72-E5C5842D4F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469900</xdr:colOff>
      <xdr:row>2</xdr:row>
      <xdr:rowOff>50800</xdr:rowOff>
    </xdr:from>
    <xdr:to>
      <xdr:col>28</xdr:col>
      <xdr:colOff>125730</xdr:colOff>
      <xdr:row>12</xdr:row>
      <xdr:rowOff>36195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60B9FD26-471B-4DEB-9D11-F7BD0F249E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110067</xdr:colOff>
      <xdr:row>5</xdr:row>
      <xdr:rowOff>118534</xdr:rowOff>
    </xdr:from>
    <xdr:to>
      <xdr:col>12</xdr:col>
      <xdr:colOff>533824</xdr:colOff>
      <xdr:row>18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4972930-6BFA-4097-8DC2-6130309882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473075</xdr:colOff>
      <xdr:row>1</xdr:row>
      <xdr:rowOff>82550</xdr:rowOff>
    </xdr:from>
    <xdr:to>
      <xdr:col>5</xdr:col>
      <xdr:colOff>111404</xdr:colOff>
      <xdr:row>16</xdr:row>
      <xdr:rowOff>63500</xdr:rowOff>
    </xdr:to>
    <mc:AlternateContent xmlns:mc="http://schemas.openxmlformats.org/markup-compatibility/2006">
      <mc:Choice xmlns:cx2="http://schemas.microsoft.com/office/drawing/2015/10/21/chartex" Requires="cx2">
        <xdr:graphicFrame macro="">
          <xdr:nvGraphicFramePr>
            <xdr:cNvPr id="2" name="Chart 1">
              <a:extLst>
                <a:ext uri="{FF2B5EF4-FFF2-40B4-BE49-F238E27FC236}">
                  <a16:creationId xmlns:a16="http://schemas.microsoft.com/office/drawing/2014/main" id="{CE6EF7CD-1C77-4CB4-B557-C201D5A864D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584575" y="266700"/>
              <a:ext cx="4686579" cy="27432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en-IN" sz="1100"/>
                <a:t>This chart isn't available in your version of Excel.
Editing this shape or saving this workbook into a different file format will permanently break the chart.</a:t>
              </a:r>
            </a:p>
          </xdr:txBody>
        </xdr:sp>
      </mc:Fallback>
    </mc:AlternateContent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0</xdr:row>
      <xdr:rowOff>152400</xdr:rowOff>
    </xdr:from>
    <xdr:to>
      <xdr:col>11</xdr:col>
      <xdr:colOff>520700</xdr:colOff>
      <xdr:row>18</xdr:row>
      <xdr:rowOff>6350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BEF7606-FF4A-4598-B531-831E0CB0D0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338046</xdr:colOff>
      <xdr:row>1</xdr:row>
      <xdr:rowOff>116291</xdr:rowOff>
    </xdr:from>
    <xdr:to>
      <xdr:col>12</xdr:col>
      <xdr:colOff>127000</xdr:colOff>
      <xdr:row>20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E193A5F-2F03-4540-B555-3D7B2F56A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107108</xdr:colOff>
      <xdr:row>13</xdr:row>
      <xdr:rowOff>99457</xdr:rowOff>
    </xdr:from>
    <xdr:to>
      <xdr:col>16</xdr:col>
      <xdr:colOff>704850</xdr:colOff>
      <xdr:row>46</xdr:row>
      <xdr:rowOff>145207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AA6018D-8878-DF39-4CFF-9B21D6A4D2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983975" y="2715963"/>
          <a:ext cx="10696538" cy="622743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415290</xdr:colOff>
      <xdr:row>3</xdr:row>
      <xdr:rowOff>156210</xdr:rowOff>
    </xdr:from>
    <xdr:to>
      <xdr:col>12</xdr:col>
      <xdr:colOff>110490</xdr:colOff>
      <xdr:row>17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21D3D089-4B17-4C4E-8E15-421C171D7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73025</xdr:colOff>
      <xdr:row>1</xdr:row>
      <xdr:rowOff>76200</xdr:rowOff>
    </xdr:from>
    <xdr:to>
      <xdr:col>11</xdr:col>
      <xdr:colOff>423333</xdr:colOff>
      <xdr:row>12</xdr:row>
      <xdr:rowOff>138678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7FD569AA-5F17-40FF-98AA-CC5FE3729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12</xdr:col>
      <xdr:colOff>87586</xdr:colOff>
      <xdr:row>2</xdr:row>
      <xdr:rowOff>146561</xdr:rowOff>
    </xdr:from>
    <xdr:to>
      <xdr:col>16</xdr:col>
      <xdr:colOff>591208</xdr:colOff>
      <xdr:row>12</xdr:row>
      <xdr:rowOff>87586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7C3DE0B-B3E9-48EA-BA3B-AC90F98EE3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422274</xdr:colOff>
      <xdr:row>0</xdr:row>
      <xdr:rowOff>174625</xdr:rowOff>
    </xdr:from>
    <xdr:to>
      <xdr:col>15</xdr:col>
      <xdr:colOff>184149</xdr:colOff>
      <xdr:row>15</xdr:row>
      <xdr:rowOff>155575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123E7DA-DC52-4DE4-A030-27717CBB3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63500</xdr:colOff>
      <xdr:row>0</xdr:row>
      <xdr:rowOff>0</xdr:rowOff>
    </xdr:from>
    <xdr:to>
      <xdr:col>17</xdr:col>
      <xdr:colOff>368300</xdr:colOff>
      <xdr:row>17</xdr:row>
      <xdr:rowOff>120650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4C7A94CF-B1D6-4D33-8483-734A30E707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380999</xdr:colOff>
      <xdr:row>1</xdr:row>
      <xdr:rowOff>82550</xdr:rowOff>
    </xdr:from>
    <xdr:to>
      <xdr:col>13</xdr:col>
      <xdr:colOff>73024</xdr:colOff>
      <xdr:row>16</xdr:row>
      <xdr:rowOff>44450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853B61AF-3ECE-2913-2623-AA58FC6819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539750</xdr:colOff>
      <xdr:row>16</xdr:row>
      <xdr:rowOff>254000</xdr:rowOff>
    </xdr:from>
    <xdr:to>
      <xdr:col>13</xdr:col>
      <xdr:colOff>260350</xdr:colOff>
      <xdr:row>29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5A5C498-27B2-B886-461E-8EAE23B7B4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4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28BAC5-2062-46C0-9417-535E8DD5D26F}">
  <dimension ref="A1:X18"/>
  <sheetViews>
    <sheetView topLeftCell="A2" zoomScale="81" workbookViewId="0">
      <selection activeCell="Q23" sqref="Q23"/>
    </sheetView>
  </sheetViews>
  <sheetFormatPr defaultRowHeight="14.5"/>
  <cols>
    <col min="1" max="1" width="17.1796875" customWidth="1"/>
  </cols>
  <sheetData>
    <row r="1" spans="1:24">
      <c r="A1" s="7" t="s">
        <v>12</v>
      </c>
      <c r="B1" s="178" t="s">
        <v>11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N1" s="178" t="s">
        <v>10</v>
      </c>
      <c r="O1" s="178"/>
      <c r="P1" s="178"/>
      <c r="Q1" s="178"/>
      <c r="R1" s="178"/>
      <c r="S1" s="178"/>
      <c r="T1" s="178"/>
      <c r="U1" s="178"/>
      <c r="V1" s="178"/>
      <c r="W1" s="178"/>
      <c r="X1" s="178"/>
    </row>
    <row r="4" spans="1:24" ht="15" thickBot="1">
      <c r="A4" s="7" t="s">
        <v>12</v>
      </c>
      <c r="B4" s="178" t="s">
        <v>11</v>
      </c>
      <c r="C4" s="178"/>
      <c r="D4" s="178"/>
      <c r="E4" s="178"/>
      <c r="F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</row>
    <row r="5" spans="1:24">
      <c r="B5" s="4" t="s">
        <v>9</v>
      </c>
      <c r="C5" s="4" t="s">
        <v>8</v>
      </c>
      <c r="D5" s="3" t="s">
        <v>7</v>
      </c>
      <c r="E5" s="2" t="s">
        <v>6</v>
      </c>
      <c r="F5" s="2" t="s">
        <v>5</v>
      </c>
      <c r="G5" s="6"/>
      <c r="M5" s="5"/>
    </row>
    <row r="6" spans="1:24">
      <c r="A6" t="s">
        <v>4</v>
      </c>
      <c r="B6" s="1">
        <v>-1.4000327417546754</v>
      </c>
      <c r="C6" s="1">
        <v>-0.43988554968716898</v>
      </c>
      <c r="D6" s="1">
        <v>12.244123630041038</v>
      </c>
      <c r="E6" s="1">
        <v>2.107381245820017</v>
      </c>
      <c r="F6" s="1">
        <v>9.5081801380701325</v>
      </c>
      <c r="G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>
      <c r="A7" t="s">
        <v>3</v>
      </c>
      <c r="B7" s="1">
        <v>-2.9619915034488242</v>
      </c>
      <c r="C7" s="1">
        <v>-8.2170825966032091</v>
      </c>
      <c r="D7" s="1">
        <v>6.252990167721717</v>
      </c>
      <c r="E7" s="1">
        <v>1.9336163489333424</v>
      </c>
      <c r="F7" s="1">
        <v>7.0949023524625288</v>
      </c>
      <c r="G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>
      <c r="A8" t="s">
        <v>2</v>
      </c>
      <c r="B8" s="1">
        <v>-2.9749629420188994</v>
      </c>
      <c r="C8" s="1">
        <v>3.0736109934502487</v>
      </c>
      <c r="D8" s="1">
        <v>9.9552196715705357</v>
      </c>
      <c r="E8" s="1">
        <v>-2.2010563331314459</v>
      </c>
      <c r="F8" s="1">
        <v>9.8622831359182594</v>
      </c>
      <c r="G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t="s">
        <v>1</v>
      </c>
      <c r="B9" s="1">
        <v>2.2610977990837222</v>
      </c>
      <c r="C9" s="1">
        <v>-4.1838081977622288</v>
      </c>
      <c r="D9" s="1">
        <v>10.323281425354946</v>
      </c>
      <c r="E9" s="1">
        <v>9.4372350269618543</v>
      </c>
      <c r="F9" s="1">
        <v>7.52959013740504</v>
      </c>
      <c r="G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t="s">
        <v>0</v>
      </c>
      <c r="B10" s="1">
        <v>1.6206072317083819</v>
      </c>
      <c r="C10" s="1">
        <v>-4.6058473318089206</v>
      </c>
      <c r="D10" s="1">
        <v>19.908309747622276</v>
      </c>
      <c r="E10" s="1">
        <v>9.4445502981024063</v>
      </c>
      <c r="F10" s="1">
        <v>9.9387151481371347</v>
      </c>
      <c r="G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2" spans="1:24" ht="15" thickBot="1">
      <c r="B12" s="178" t="s">
        <v>10</v>
      </c>
      <c r="C12" s="178"/>
      <c r="D12" s="178"/>
      <c r="E12" s="178"/>
      <c r="F12" s="178"/>
    </row>
    <row r="13" spans="1:24">
      <c r="B13" s="4" t="s">
        <v>9</v>
      </c>
      <c r="C13" s="4" t="s">
        <v>8</v>
      </c>
      <c r="D13" s="3" t="s">
        <v>7</v>
      </c>
      <c r="E13" s="2" t="s">
        <v>6</v>
      </c>
      <c r="F13" s="2" t="s">
        <v>5</v>
      </c>
    </row>
    <row r="14" spans="1:24">
      <c r="A14" t="s">
        <v>4</v>
      </c>
      <c r="B14" s="1">
        <v>29.624036818951822</v>
      </c>
      <c r="C14" s="1">
        <v>30.769394083757845</v>
      </c>
      <c r="D14" s="1">
        <v>31.576406937255079</v>
      </c>
      <c r="E14" s="1">
        <v>30.220728896224074</v>
      </c>
      <c r="F14" s="1">
        <v>30.865792833881461</v>
      </c>
    </row>
    <row r="15" spans="1:24">
      <c r="A15" t="s">
        <v>3</v>
      </c>
      <c r="B15" s="1">
        <v>2.3959802328663957</v>
      </c>
      <c r="C15" s="1">
        <v>2.2942165423584759</v>
      </c>
      <c r="D15" s="1">
        <v>2.2287210783118705</v>
      </c>
      <c r="E15" s="1">
        <v>2.129404851687291</v>
      </c>
      <c r="F15" s="1">
        <v>2.1269289314611459</v>
      </c>
    </row>
    <row r="16" spans="1:24">
      <c r="A16" t="s">
        <v>2</v>
      </c>
      <c r="B16" s="1">
        <v>17.072290767116815</v>
      </c>
      <c r="C16" s="1">
        <v>18.358137062314409</v>
      </c>
      <c r="D16" s="1">
        <v>18.455448818789847</v>
      </c>
      <c r="E16" s="1">
        <v>16.917799041068147</v>
      </c>
      <c r="F16" s="1">
        <v>17.334783517014138</v>
      </c>
      <c r="L16" s="1">
        <f>-D10</f>
        <v>-19.908309747622276</v>
      </c>
    </row>
    <row r="17" spans="1:6">
      <c r="A17" t="s">
        <v>1</v>
      </c>
      <c r="B17" s="1">
        <v>2.2725571882902194</v>
      </c>
      <c r="C17" s="1">
        <v>2.2716585042760284</v>
      </c>
      <c r="D17" s="1">
        <v>2.2913443894857317</v>
      </c>
      <c r="E17" s="1">
        <v>2.3503934444745673</v>
      </c>
      <c r="F17" s="1">
        <v>2.357189500230191</v>
      </c>
    </row>
    <row r="18" spans="1:6">
      <c r="A18" t="s">
        <v>0</v>
      </c>
      <c r="B18" s="1">
        <v>7.8832086306783884</v>
      </c>
      <c r="C18" s="1">
        <v>7.8453819748089346</v>
      </c>
      <c r="D18" s="1">
        <v>8.6008926506676282</v>
      </c>
      <c r="E18" s="1">
        <v>8.8231315589940706</v>
      </c>
      <c r="F18" s="1">
        <v>9.0468908851759888</v>
      </c>
    </row>
  </sheetData>
  <mergeCells count="5">
    <mergeCell ref="B12:F12"/>
    <mergeCell ref="B1:L1"/>
    <mergeCell ref="N1:X1"/>
    <mergeCell ref="N4:X4"/>
    <mergeCell ref="B4:F4"/>
  </mergeCells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0CA7B1-E2C3-4048-B16A-9E1D013B9E6B}">
  <dimension ref="B3:K6"/>
  <sheetViews>
    <sheetView zoomScale="69" workbookViewId="0">
      <selection activeCell="L18" sqref="L18"/>
    </sheetView>
  </sheetViews>
  <sheetFormatPr defaultRowHeight="14.5"/>
  <cols>
    <col min="1" max="1" width="47.36328125" bestFit="1" customWidth="1"/>
    <col min="2" max="4" width="9.7265625" bestFit="1" customWidth="1"/>
  </cols>
  <sheetData>
    <row r="3" spans="2:11">
      <c r="B3" s="60" t="s">
        <v>174</v>
      </c>
      <c r="C3" s="60" t="s">
        <v>173</v>
      </c>
      <c r="D3" s="60" t="s">
        <v>172</v>
      </c>
      <c r="E3" s="60" t="s">
        <v>171</v>
      </c>
      <c r="F3" s="60" t="s">
        <v>170</v>
      </c>
      <c r="G3" s="60" t="s">
        <v>169</v>
      </c>
      <c r="H3" s="60" t="s">
        <v>9</v>
      </c>
      <c r="I3" s="60" t="s">
        <v>8</v>
      </c>
      <c r="J3" s="60" t="s">
        <v>7</v>
      </c>
      <c r="K3" s="60" t="s">
        <v>6</v>
      </c>
    </row>
    <row r="4" spans="2:11">
      <c r="B4" s="75">
        <v>34.358459417601303</v>
      </c>
      <c r="C4" s="75">
        <v>33.505587004261386</v>
      </c>
      <c r="D4" s="75">
        <v>33.697578997850762</v>
      </c>
      <c r="E4" s="75">
        <v>32.499960227316905</v>
      </c>
      <c r="F4" s="75">
        <v>32.736529849055621</v>
      </c>
      <c r="G4" s="75">
        <v>32.752517662840631</v>
      </c>
      <c r="H4" s="75">
        <v>32.596441726233842</v>
      </c>
      <c r="I4" s="75">
        <v>34.176184930454539</v>
      </c>
      <c r="J4" s="75">
        <v>35.034931133548035</v>
      </c>
      <c r="K4" s="75">
        <v>35.775784810516541</v>
      </c>
    </row>
    <row r="6" spans="2:11">
      <c r="B6" s="1"/>
      <c r="C6" s="1"/>
      <c r="D6" s="1"/>
      <c r="E6" s="1"/>
      <c r="F6" s="1"/>
      <c r="G6" s="1"/>
      <c r="H6" s="1"/>
      <c r="I6" s="1"/>
      <c r="J6" s="1"/>
      <c r="K6" s="1"/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2E0ED-8969-485F-8028-9259CEB27683}">
  <dimension ref="H1:I6"/>
  <sheetViews>
    <sheetView workbookViewId="0">
      <selection activeCell="L22" sqref="L22"/>
    </sheetView>
  </sheetViews>
  <sheetFormatPr defaultRowHeight="14.5"/>
  <sheetData>
    <row r="1" spans="8:9">
      <c r="H1" t="s">
        <v>194</v>
      </c>
    </row>
    <row r="2" spans="8:9">
      <c r="I2" t="s">
        <v>193</v>
      </c>
    </row>
    <row r="3" spans="8:9">
      <c r="H3" t="s">
        <v>9</v>
      </c>
      <c r="I3" s="1">
        <v>33.85</v>
      </c>
    </row>
    <row r="4" spans="8:9">
      <c r="H4" t="s">
        <v>8</v>
      </c>
      <c r="I4" s="1">
        <v>29.47</v>
      </c>
    </row>
    <row r="5" spans="8:9">
      <c r="H5" t="s">
        <v>7</v>
      </c>
      <c r="I5" s="1">
        <v>41.31</v>
      </c>
    </row>
    <row r="6" spans="8:9">
      <c r="H6" t="s">
        <v>6</v>
      </c>
      <c r="I6" s="1">
        <v>44.4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55E7FF-9167-4B3E-88AC-02DEB304067B}">
  <dimension ref="A1:G15"/>
  <sheetViews>
    <sheetView topLeftCell="C1" workbookViewId="0">
      <selection activeCell="T12" sqref="T12"/>
    </sheetView>
  </sheetViews>
  <sheetFormatPr defaultRowHeight="14.5"/>
  <cols>
    <col min="2" max="2" width="20.54296875" bestFit="1" customWidth="1"/>
    <col min="5" max="5" width="11.36328125" bestFit="1" customWidth="1"/>
    <col min="6" max="6" width="8.26953125" customWidth="1"/>
    <col min="7" max="7" width="8.81640625" customWidth="1"/>
  </cols>
  <sheetData>
    <row r="1" spans="1:7" ht="15.5" thickBot="1">
      <c r="A1" s="66" t="s">
        <v>179</v>
      </c>
      <c r="B1" s="67" t="s">
        <v>178</v>
      </c>
      <c r="C1" s="68"/>
    </row>
    <row r="2" spans="1:7" ht="16" thickBot="1">
      <c r="A2" s="69" t="s">
        <v>23</v>
      </c>
      <c r="B2" s="70">
        <v>180454</v>
      </c>
      <c r="E2" s="71" t="s">
        <v>195</v>
      </c>
      <c r="F2" s="71" t="s">
        <v>176</v>
      </c>
      <c r="G2" s="71" t="s">
        <v>175</v>
      </c>
    </row>
    <row r="3" spans="1:7" ht="16" thickBot="1">
      <c r="A3" s="69" t="s">
        <v>22</v>
      </c>
      <c r="B3" s="70">
        <v>190366</v>
      </c>
      <c r="D3" t="s">
        <v>173</v>
      </c>
      <c r="E3" s="1">
        <v>5.4928125727332189</v>
      </c>
      <c r="F3" s="1">
        <v>-19.542864352250987</v>
      </c>
      <c r="G3" s="1">
        <v>14.185190710627072</v>
      </c>
    </row>
    <row r="4" spans="1:7" ht="16" thickBot="1">
      <c r="A4" s="69" t="s">
        <v>21</v>
      </c>
      <c r="B4" s="70">
        <v>243263</v>
      </c>
      <c r="D4" t="s">
        <v>172</v>
      </c>
      <c r="E4" s="1">
        <v>27.786999779372358</v>
      </c>
      <c r="F4" s="1">
        <v>2.0934061626113998</v>
      </c>
      <c r="G4" s="1">
        <v>16.762842148814315</v>
      </c>
    </row>
    <row r="5" spans="1:7" ht="16" thickBot="1">
      <c r="A5" s="69" t="s">
        <v>20</v>
      </c>
      <c r="B5" s="70">
        <v>317331</v>
      </c>
      <c r="D5" t="s">
        <v>171</v>
      </c>
      <c r="E5" s="1">
        <v>30.447704747536619</v>
      </c>
      <c r="F5" s="1">
        <v>2.344869956993656</v>
      </c>
      <c r="G5" s="1">
        <v>7.2561123440443076</v>
      </c>
    </row>
    <row r="6" spans="1:7" ht="16" thickBot="1">
      <c r="A6" s="69" t="s">
        <v>19</v>
      </c>
      <c r="B6" s="70">
        <v>388306</v>
      </c>
      <c r="D6" t="s">
        <v>170</v>
      </c>
      <c r="E6" s="1">
        <v>22.366235886188246</v>
      </c>
      <c r="F6" s="1">
        <v>3.1015507753876959</v>
      </c>
      <c r="G6" s="1">
        <v>18.549932361706635</v>
      </c>
    </row>
    <row r="7" spans="1:7" ht="16" thickBot="1">
      <c r="A7" s="69" t="s">
        <v>18</v>
      </c>
      <c r="B7" s="70">
        <v>458006</v>
      </c>
      <c r="D7" t="s">
        <v>169</v>
      </c>
      <c r="E7" s="1">
        <v>17.949761270750386</v>
      </c>
      <c r="F7" s="1">
        <v>50.189228529839895</v>
      </c>
      <c r="G7" s="1">
        <v>17.761461538687186</v>
      </c>
    </row>
    <row r="8" spans="1:7" ht="16" thickBot="1">
      <c r="A8" s="69" t="s">
        <v>17</v>
      </c>
      <c r="B8" s="70">
        <v>533550</v>
      </c>
      <c r="D8" t="s">
        <v>9</v>
      </c>
      <c r="E8" s="1">
        <v>16.494107064099595</v>
      </c>
      <c r="F8" s="1">
        <v>33.955223880597018</v>
      </c>
      <c r="G8" s="1">
        <v>-4.0774691742433644</v>
      </c>
    </row>
    <row r="9" spans="1:7" ht="16" thickBot="1">
      <c r="A9" s="69" t="s">
        <v>16</v>
      </c>
      <c r="B9" s="70">
        <v>554461</v>
      </c>
      <c r="D9" t="s">
        <v>8</v>
      </c>
      <c r="E9" s="1">
        <v>3.9192203167463191</v>
      </c>
      <c r="F9" s="1">
        <v>-1.3348768223420016</v>
      </c>
      <c r="G9" s="1">
        <v>3.7116866321631026</v>
      </c>
    </row>
    <row r="10" spans="1:7" ht="16" thickBot="1">
      <c r="A10" s="69" t="s">
        <v>15</v>
      </c>
      <c r="B10" s="70">
        <v>640810</v>
      </c>
      <c r="D10" t="s">
        <v>7</v>
      </c>
      <c r="E10" s="1">
        <v>15.573502915444015</v>
      </c>
      <c r="F10" s="1">
        <v>42.864999633350443</v>
      </c>
      <c r="G10" s="1">
        <v>37.643662331548875</v>
      </c>
    </row>
    <row r="11" spans="1:7" ht="16" thickBot="1">
      <c r="A11" s="69" t="s">
        <v>14</v>
      </c>
      <c r="B11" s="70">
        <v>825000</v>
      </c>
      <c r="D11" t="s">
        <v>6</v>
      </c>
      <c r="E11" s="1">
        <v>28.743309249231451</v>
      </c>
      <c r="F11" s="1">
        <v>62.482569827623081</v>
      </c>
      <c r="G11" s="1">
        <v>12.922925235532002</v>
      </c>
    </row>
    <row r="12" spans="1:7" ht="15.5">
      <c r="A12" s="197" t="s">
        <v>196</v>
      </c>
      <c r="B12" s="197"/>
    </row>
    <row r="14" spans="1:7" ht="15">
      <c r="B14" s="68" t="s">
        <v>197</v>
      </c>
    </row>
    <row r="15" spans="1:7">
      <c r="B15">
        <f>((B11/B2)^(1/9)-1)*100</f>
        <v>18.397640713145869</v>
      </c>
    </row>
  </sheetData>
  <mergeCells count="1">
    <mergeCell ref="A12:B12"/>
  </mergeCell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1B7EF3-C280-4C60-AFA5-D50563F7CC76}">
  <dimension ref="A13:E19"/>
  <sheetViews>
    <sheetView zoomScale="68" workbookViewId="0">
      <selection activeCell="E22" sqref="E22"/>
    </sheetView>
  </sheetViews>
  <sheetFormatPr defaultRowHeight="14.5"/>
  <cols>
    <col min="1" max="1" width="39.7265625" customWidth="1"/>
    <col min="2" max="2" width="20.7265625" customWidth="1"/>
    <col min="3" max="3" width="25.54296875" customWidth="1"/>
    <col min="4" max="4" width="33.81640625" customWidth="1"/>
    <col min="5" max="5" width="32.7265625" customWidth="1"/>
    <col min="9" max="9" width="19.26953125" customWidth="1"/>
  </cols>
  <sheetData>
    <row r="13" spans="1:5" ht="18.5"/>
    <row r="16" spans="1:5">
      <c r="A16" s="153"/>
      <c r="B16" s="173" t="s">
        <v>178</v>
      </c>
      <c r="C16" s="173" t="s">
        <v>177</v>
      </c>
      <c r="D16" s="173" t="s">
        <v>176</v>
      </c>
      <c r="E16" s="173" t="s">
        <v>175</v>
      </c>
    </row>
    <row r="17" spans="1:5">
      <c r="A17" s="153" t="s">
        <v>342</v>
      </c>
      <c r="B17" s="172">
        <v>10.83320188175847</v>
      </c>
      <c r="C17" s="172">
        <v>16.326678979490872</v>
      </c>
      <c r="D17" s="172">
        <v>16.312761686638666</v>
      </c>
      <c r="E17" s="172">
        <v>14.166215631998424</v>
      </c>
    </row>
    <row r="18" spans="1:5">
      <c r="A18" s="153" t="s">
        <v>189</v>
      </c>
      <c r="B18" s="172">
        <v>8.884253248799423</v>
      </c>
      <c r="C18" s="172">
        <v>9.497555023113712</v>
      </c>
      <c r="D18" s="172">
        <v>8.9650303747143667</v>
      </c>
      <c r="E18" s="172">
        <v>6.3645839720399833</v>
      </c>
    </row>
    <row r="19" spans="1:5">
      <c r="B19" s="1"/>
      <c r="C19" s="1"/>
      <c r="D19" s="1"/>
      <c r="E19" s="1"/>
    </row>
  </sheetData>
  <pageMargins left="0.7" right="0.7" top="0.75" bottom="0.75" header="0.3" footer="0.3"/>
  <pageSetup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DAC7AA-5348-43E8-A8E9-9380F7D05B04}">
  <dimension ref="A1:J18"/>
  <sheetViews>
    <sheetView topLeftCell="C6" zoomScale="82" zoomScaleNormal="82" workbookViewId="0">
      <selection activeCell="S11" sqref="S11"/>
    </sheetView>
  </sheetViews>
  <sheetFormatPr defaultColWidth="9" defaultRowHeight="14.5"/>
  <cols>
    <col min="1" max="1" width="23.36328125" style="148" bestFit="1" customWidth="1"/>
    <col min="2" max="2" width="19.08984375" style="148" bestFit="1" customWidth="1"/>
    <col min="3" max="4" width="6.90625" style="148" bestFit="1" customWidth="1"/>
    <col min="5" max="8" width="9" style="148" bestFit="1" customWidth="1"/>
    <col min="9" max="10" width="8" style="148" bestFit="1" customWidth="1"/>
    <col min="11" max="16384" width="9" style="148"/>
  </cols>
  <sheetData>
    <row r="1" spans="1:10" ht="15" thickBot="1">
      <c r="A1" s="146"/>
      <c r="B1" s="147" t="s">
        <v>162</v>
      </c>
      <c r="C1" s="147" t="s">
        <v>21</v>
      </c>
      <c r="D1" s="147" t="s">
        <v>20</v>
      </c>
      <c r="E1" s="147" t="s">
        <v>19</v>
      </c>
      <c r="F1" s="147" t="s">
        <v>18</v>
      </c>
      <c r="G1" s="147" t="s">
        <v>17</v>
      </c>
      <c r="H1" s="147" t="s">
        <v>16</v>
      </c>
      <c r="I1" s="147" t="s">
        <v>15</v>
      </c>
      <c r="J1" s="147" t="s">
        <v>14</v>
      </c>
    </row>
    <row r="2" spans="1:10" ht="23">
      <c r="A2" s="149" t="s">
        <v>290</v>
      </c>
      <c r="B2" s="150">
        <v>547760</v>
      </c>
      <c r="C2" s="150">
        <v>814970</v>
      </c>
      <c r="D2" s="150">
        <v>884198.58400000003</v>
      </c>
      <c r="E2" s="150">
        <v>981208.86592000001</v>
      </c>
      <c r="F2" s="150">
        <v>1137389.1301</v>
      </c>
      <c r="G2" s="150">
        <v>1070391.3499100001</v>
      </c>
      <c r="H2" s="150">
        <v>1085586.9581224499</v>
      </c>
      <c r="I2" s="150">
        <v>1422238.37856829</v>
      </c>
      <c r="J2" s="150">
        <v>1800440.4549726101</v>
      </c>
    </row>
    <row r="3" spans="1:10" ht="15" thickBot="1">
      <c r="A3" s="151" t="s">
        <v>291</v>
      </c>
      <c r="B3" s="152">
        <v>6000370</v>
      </c>
      <c r="C3" s="152">
        <v>7591834</v>
      </c>
      <c r="D3" s="152">
        <v>8162260.4100000001</v>
      </c>
      <c r="E3" s="152">
        <v>9032404.6993700005</v>
      </c>
      <c r="F3" s="152">
        <v>10845742.608100001</v>
      </c>
      <c r="G3" s="152">
        <v>10827558.431299999</v>
      </c>
      <c r="H3" s="152">
        <v>10637199.7077423</v>
      </c>
      <c r="I3" s="152">
        <v>14481692.366912499</v>
      </c>
      <c r="J3" s="152">
        <v>17058996.335505199</v>
      </c>
    </row>
    <row r="5" spans="1:10">
      <c r="B5" t="s">
        <v>292</v>
      </c>
    </row>
    <row r="6" spans="1:10">
      <c r="B6" s="153" t="s">
        <v>293</v>
      </c>
      <c r="C6" s="153"/>
      <c r="E6" s="153" t="s">
        <v>293</v>
      </c>
      <c r="F6" s="153" t="s">
        <v>294</v>
      </c>
      <c r="G6" s="153" t="s">
        <v>295</v>
      </c>
      <c r="H6" s="153" t="s">
        <v>296</v>
      </c>
    </row>
    <row r="7" spans="1:10">
      <c r="A7" s="154" t="s">
        <v>23</v>
      </c>
      <c r="B7" s="155">
        <v>3088</v>
      </c>
      <c r="D7" s="154" t="s">
        <v>23</v>
      </c>
    </row>
    <row r="8" spans="1:10">
      <c r="A8" s="154" t="s">
        <v>22</v>
      </c>
      <c r="B8" s="155">
        <v>3220</v>
      </c>
      <c r="D8" s="154" t="s">
        <v>22</v>
      </c>
      <c r="E8" s="163">
        <v>4.2746113989637236</v>
      </c>
      <c r="F8" s="163">
        <v>14.325003493521326</v>
      </c>
      <c r="G8" s="163">
        <v>9.5776816916424821</v>
      </c>
      <c r="H8" s="163">
        <v>-0.28612303290415086</v>
      </c>
    </row>
    <row r="9" spans="1:10">
      <c r="A9" s="154" t="s">
        <v>21</v>
      </c>
      <c r="B9" s="155">
        <v>3465</v>
      </c>
      <c r="D9" s="154" t="s">
        <v>21</v>
      </c>
      <c r="E9" s="163">
        <v>7.6086956521739024</v>
      </c>
      <c r="F9" s="163">
        <v>-1.5718303388439159</v>
      </c>
      <c r="G9" s="163">
        <v>1.7837837837837878</v>
      </c>
      <c r="H9" s="163">
        <v>12.912482065997132</v>
      </c>
    </row>
    <row r="10" spans="1:10">
      <c r="A10" s="154" t="s">
        <v>20</v>
      </c>
      <c r="B10" s="155">
        <v>3802</v>
      </c>
      <c r="D10" s="154" t="s">
        <v>20</v>
      </c>
      <c r="E10" s="163">
        <v>9.7258297258297155</v>
      </c>
      <c r="F10" s="163">
        <v>-16.099170970255994</v>
      </c>
      <c r="G10" s="163">
        <v>5.8629845990440854</v>
      </c>
      <c r="H10" s="163">
        <v>2.9224904701397714</v>
      </c>
    </row>
    <row r="11" spans="1:10">
      <c r="A11" s="154" t="s">
        <v>19</v>
      </c>
      <c r="B11" s="155">
        <v>4020</v>
      </c>
      <c r="D11" s="154" t="s">
        <v>19</v>
      </c>
      <c r="E11" s="163">
        <v>5.7338243029984248</v>
      </c>
      <c r="F11" s="163">
        <v>30.426644175669672</v>
      </c>
      <c r="G11" s="163">
        <v>16.158322464131626</v>
      </c>
      <c r="H11" s="163">
        <v>10.493827160493829</v>
      </c>
    </row>
    <row r="12" spans="1:10">
      <c r="A12" s="154" t="s">
        <v>18</v>
      </c>
      <c r="B12" s="155">
        <v>4028</v>
      </c>
      <c r="D12" s="154" t="s">
        <v>18</v>
      </c>
      <c r="E12" s="163">
        <v>0.19900497512437276</v>
      </c>
      <c r="F12" s="163">
        <v>24.129973067392175</v>
      </c>
      <c r="G12" s="163">
        <v>5.8086806305333694</v>
      </c>
      <c r="H12" s="163">
        <v>24.245810055865924</v>
      </c>
    </row>
    <row r="13" spans="1:10">
      <c r="A13" s="154" t="s">
        <v>17</v>
      </c>
      <c r="B13" s="155">
        <v>3425</v>
      </c>
      <c r="D13" s="154" t="s">
        <v>17</v>
      </c>
      <c r="E13" s="163">
        <v>-14.970208540218465</v>
      </c>
      <c r="F13" s="163">
        <v>-10.706767557275077</v>
      </c>
      <c r="G13" s="163">
        <v>-14.151020408163262</v>
      </c>
      <c r="H13" s="163">
        <v>-31.924460431654676</v>
      </c>
    </row>
    <row r="14" spans="1:10">
      <c r="A14" s="154" t="s">
        <v>16</v>
      </c>
      <c r="B14" s="155">
        <v>3062</v>
      </c>
      <c r="D14" s="154" t="s">
        <v>16</v>
      </c>
      <c r="E14" s="163">
        <v>-10.598540145985403</v>
      </c>
      <c r="F14" s="163">
        <v>-45.752624490062502</v>
      </c>
      <c r="G14" s="163">
        <v>-12.756145105310701</v>
      </c>
      <c r="H14" s="163">
        <v>-17.437252311756936</v>
      </c>
    </row>
    <row r="15" spans="1:10">
      <c r="A15" s="154" t="s">
        <v>15</v>
      </c>
      <c r="B15" s="155">
        <v>3651</v>
      </c>
      <c r="D15" s="154" t="s">
        <v>15</v>
      </c>
      <c r="E15" s="163">
        <v>19.235793598954931</v>
      </c>
      <c r="F15" s="163">
        <v>23.43848893531375</v>
      </c>
      <c r="G15" s="163">
        <v>-2.8828337874659438</v>
      </c>
      <c r="H15" s="163">
        <v>28.960000000000008</v>
      </c>
    </row>
    <row r="16" spans="1:10">
      <c r="A16" s="154" t="s">
        <v>14</v>
      </c>
      <c r="B16" s="155">
        <v>4579</v>
      </c>
      <c r="D16" s="154" t="s">
        <v>14</v>
      </c>
      <c r="E16" s="163">
        <v>25.41769378252534</v>
      </c>
      <c r="F16" s="163">
        <v>12.789108293603668</v>
      </c>
      <c r="G16" s="163">
        <v>9.1914034004825673</v>
      </c>
      <c r="H16" s="163">
        <v>28.535980148883368</v>
      </c>
    </row>
    <row r="17" spans="1:8" ht="26">
      <c r="A17" s="154" t="s">
        <v>13</v>
      </c>
      <c r="B17" s="155">
        <v>4901.8440000000001</v>
      </c>
      <c r="D17" s="154" t="s">
        <v>297</v>
      </c>
      <c r="E17" s="163">
        <v>7.0505350513212495</v>
      </c>
      <c r="F17" s="163">
        <v>16.038406162936369</v>
      </c>
      <c r="G17" s="163">
        <v>10.326979803689795</v>
      </c>
      <c r="H17" s="163">
        <v>2.9371621621621768</v>
      </c>
    </row>
    <row r="18" spans="1:8">
      <c r="A18" s="156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E2575-911C-4906-9CAE-27D249F2FD4C}">
  <dimension ref="A1:L15"/>
  <sheetViews>
    <sheetView workbookViewId="0">
      <selection activeCell="M11" sqref="M11"/>
    </sheetView>
  </sheetViews>
  <sheetFormatPr defaultRowHeight="13"/>
  <cols>
    <col min="1" max="1" width="50" style="165" customWidth="1"/>
    <col min="2" max="16384" width="8.7265625" style="165"/>
  </cols>
  <sheetData>
    <row r="1" spans="1:12">
      <c r="B1" s="165" t="s">
        <v>320</v>
      </c>
    </row>
    <row r="2" spans="1:12" ht="15.5">
      <c r="A2" s="166" t="s">
        <v>321</v>
      </c>
      <c r="B2" s="166">
        <v>29482</v>
      </c>
    </row>
    <row r="3" spans="1:12" ht="15.5">
      <c r="A3" s="167" t="s">
        <v>322</v>
      </c>
      <c r="B3" s="166">
        <v>29233</v>
      </c>
    </row>
    <row r="4" spans="1:12" ht="15.5">
      <c r="A4" s="167" t="s">
        <v>282</v>
      </c>
      <c r="B4" s="166">
        <v>17896</v>
      </c>
    </row>
    <row r="5" spans="1:12" ht="15.5">
      <c r="A5" s="166" t="s">
        <v>323</v>
      </c>
      <c r="B5" s="166">
        <v>15520</v>
      </c>
    </row>
    <row r="6" spans="1:12" ht="15.5">
      <c r="A6" s="167" t="s">
        <v>324</v>
      </c>
      <c r="B6" s="166">
        <v>8290</v>
      </c>
    </row>
    <row r="7" spans="1:12" ht="15.5">
      <c r="A7" s="166" t="s">
        <v>280</v>
      </c>
      <c r="B7" s="166">
        <v>7697</v>
      </c>
    </row>
    <row r="8" spans="1:12" ht="15.5">
      <c r="A8" s="166" t="s">
        <v>325</v>
      </c>
      <c r="B8" s="166">
        <v>4063</v>
      </c>
    </row>
    <row r="9" spans="1:12" ht="15.5">
      <c r="A9" s="166" t="s">
        <v>326</v>
      </c>
      <c r="B9" s="166">
        <v>4033</v>
      </c>
    </row>
    <row r="10" spans="1:12" ht="15.5">
      <c r="A10" s="167" t="s">
        <v>327</v>
      </c>
      <c r="B10" s="166">
        <v>3406</v>
      </c>
    </row>
    <row r="11" spans="1:12" ht="15.5">
      <c r="A11" s="167" t="s">
        <v>341</v>
      </c>
      <c r="B11" s="166">
        <v>3402</v>
      </c>
    </row>
    <row r="12" spans="1:12" ht="15.5">
      <c r="A12" s="166" t="s">
        <v>328</v>
      </c>
      <c r="B12" s="166">
        <v>3181</v>
      </c>
      <c r="L12" s="165" t="s">
        <v>331</v>
      </c>
    </row>
    <row r="13" spans="1:12" ht="15.5">
      <c r="A13" s="167" t="s">
        <v>329</v>
      </c>
      <c r="B13" s="166">
        <v>959</v>
      </c>
    </row>
    <row r="14" spans="1:12" ht="15.5">
      <c r="A14" s="166" t="s">
        <v>272</v>
      </c>
      <c r="B14" s="166">
        <v>595</v>
      </c>
    </row>
    <row r="15" spans="1:12" ht="15.5">
      <c r="A15" s="166" t="s">
        <v>330</v>
      </c>
      <c r="B15" s="166">
        <v>417</v>
      </c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0B1CE-16E7-4C88-917E-F42516A31ADF}">
  <dimension ref="A1:I29"/>
  <sheetViews>
    <sheetView topLeftCell="A2" zoomScale="45" workbookViewId="0">
      <selection activeCell="L22" sqref="L22"/>
    </sheetView>
  </sheetViews>
  <sheetFormatPr defaultRowHeight="14.5"/>
  <cols>
    <col min="2" max="2" width="10.1796875" bestFit="1" customWidth="1"/>
    <col min="4" max="4" width="10.1796875" bestFit="1" customWidth="1"/>
    <col min="8" max="8" width="9.54296875" bestFit="1" customWidth="1"/>
    <col min="10" max="10" width="9.54296875" bestFit="1" customWidth="1"/>
  </cols>
  <sheetData>
    <row r="1" spans="1:9">
      <c r="A1">
        <v>26949645.860296894</v>
      </c>
      <c r="B1" s="79">
        <v>3703605</v>
      </c>
      <c r="C1">
        <f>B1/A1*100</f>
        <v>13.742685225620249</v>
      </c>
    </row>
    <row r="5" spans="1:9" ht="15" thickBot="1"/>
    <row r="6" spans="1:9" ht="28" customHeight="1" thickBot="1">
      <c r="A6" s="198" t="s">
        <v>258</v>
      </c>
      <c r="B6" s="199"/>
      <c r="C6" s="199"/>
      <c r="D6" s="199"/>
      <c r="E6" s="200"/>
      <c r="F6" s="108"/>
    </row>
    <row r="7" spans="1:9" ht="15" thickBot="1">
      <c r="A7" s="109"/>
      <c r="B7" s="201" t="s">
        <v>259</v>
      </c>
      <c r="C7" s="202"/>
      <c r="D7" s="201" t="s">
        <v>260</v>
      </c>
      <c r="E7" s="202"/>
      <c r="F7" s="110"/>
    </row>
    <row r="8" spans="1:9" ht="28.5" thickBot="1">
      <c r="A8" s="109"/>
      <c r="B8" s="111" t="s">
        <v>261</v>
      </c>
      <c r="C8" s="111" t="s">
        <v>262</v>
      </c>
      <c r="D8" s="111" t="s">
        <v>261</v>
      </c>
      <c r="E8" s="111" t="s">
        <v>262</v>
      </c>
      <c r="F8" s="112"/>
      <c r="H8" s="111" t="s">
        <v>261</v>
      </c>
      <c r="I8" s="111" t="s">
        <v>262</v>
      </c>
    </row>
    <row r="9" spans="1:9" ht="15" thickBot="1">
      <c r="A9" s="109" t="s">
        <v>17</v>
      </c>
      <c r="B9" s="113">
        <v>623425</v>
      </c>
      <c r="C9" s="113">
        <v>24140</v>
      </c>
      <c r="D9" s="113">
        <v>223225</v>
      </c>
      <c r="E9" s="113">
        <v>21711</v>
      </c>
      <c r="F9" s="113"/>
      <c r="G9" s="109" t="s">
        <v>17</v>
      </c>
      <c r="H9" s="113">
        <v>223225</v>
      </c>
      <c r="I9" s="113">
        <v>21711</v>
      </c>
    </row>
    <row r="10" spans="1:9" ht="15" thickBot="1">
      <c r="A10" s="109" t="s">
        <v>16</v>
      </c>
      <c r="B10" s="113">
        <v>733694</v>
      </c>
      <c r="C10" s="113">
        <v>22227</v>
      </c>
      <c r="D10" s="113">
        <v>101898</v>
      </c>
      <c r="E10" s="113">
        <v>14673</v>
      </c>
      <c r="F10" s="113"/>
      <c r="G10" s="109" t="s">
        <v>16</v>
      </c>
      <c r="H10" s="113">
        <v>101898</v>
      </c>
      <c r="I10" s="113">
        <v>14673</v>
      </c>
    </row>
    <row r="11" spans="1:9" ht="15" thickBot="1">
      <c r="A11" s="109" t="s">
        <v>15</v>
      </c>
      <c r="B11" s="113">
        <v>547878</v>
      </c>
      <c r="C11" s="113">
        <v>26907</v>
      </c>
      <c r="D11" s="113">
        <v>169142</v>
      </c>
      <c r="E11" s="113">
        <v>29265</v>
      </c>
      <c r="F11" s="113"/>
      <c r="G11" s="109" t="s">
        <v>15</v>
      </c>
      <c r="H11" s="113">
        <v>169142</v>
      </c>
      <c r="I11" s="113">
        <v>29265</v>
      </c>
    </row>
    <row r="12" spans="1:9" ht="15" thickBot="1">
      <c r="A12" s="109" t="s">
        <v>14</v>
      </c>
      <c r="B12" s="113">
        <v>908213</v>
      </c>
      <c r="C12" s="113">
        <v>51200</v>
      </c>
      <c r="D12" s="113">
        <v>257573</v>
      </c>
      <c r="E12" s="113">
        <v>53581</v>
      </c>
      <c r="F12" s="113"/>
      <c r="G12" s="109" t="s">
        <v>14</v>
      </c>
      <c r="H12" s="113">
        <v>257573</v>
      </c>
      <c r="I12" s="113">
        <v>53581</v>
      </c>
    </row>
    <row r="13" spans="1:9" ht="15" thickBot="1">
      <c r="A13" s="114" t="s">
        <v>13</v>
      </c>
      <c r="B13" s="115">
        <v>1359051</v>
      </c>
      <c r="C13" s="115">
        <v>116044</v>
      </c>
      <c r="D13" s="115">
        <v>365022</v>
      </c>
      <c r="E13" s="115">
        <v>86763</v>
      </c>
      <c r="F13" s="115"/>
      <c r="G13" s="114" t="s">
        <v>13</v>
      </c>
      <c r="H13" s="115">
        <v>365022</v>
      </c>
      <c r="I13" s="115">
        <v>86763</v>
      </c>
    </row>
    <row r="14" spans="1:9" ht="15" thickBot="1">
      <c r="A14" s="109" t="s">
        <v>263</v>
      </c>
      <c r="B14" s="115">
        <v>4172261</v>
      </c>
      <c r="C14" s="115">
        <v>240518</v>
      </c>
      <c r="D14" s="115">
        <v>1116860</v>
      </c>
      <c r="E14" s="115">
        <v>205993</v>
      </c>
      <c r="F14" s="116"/>
    </row>
    <row r="16" spans="1:9">
      <c r="B16" t="s">
        <v>264</v>
      </c>
      <c r="C16" t="s">
        <v>265</v>
      </c>
      <c r="D16" t="s">
        <v>266</v>
      </c>
      <c r="E16" t="s">
        <v>265</v>
      </c>
    </row>
    <row r="17" spans="1:6">
      <c r="A17" t="s">
        <v>9</v>
      </c>
      <c r="B17" s="117">
        <f>B9/100000</f>
        <v>6.2342500000000003</v>
      </c>
      <c r="C17" s="117">
        <f>C9/100000</f>
        <v>0.2414</v>
      </c>
      <c r="D17" s="117">
        <f>D9/100000</f>
        <v>2.2322500000000001</v>
      </c>
      <c r="E17" s="117">
        <f>E9/100000</f>
        <v>0.21711</v>
      </c>
      <c r="F17" s="117"/>
    </row>
    <row r="18" spans="1:6">
      <c r="A18" t="s">
        <v>8</v>
      </c>
      <c r="B18" s="117">
        <f t="shared" ref="B18:E22" si="0">B10/100000</f>
        <v>7.3369400000000002</v>
      </c>
      <c r="C18" s="117">
        <f t="shared" si="0"/>
        <v>0.22227</v>
      </c>
      <c r="D18" s="117">
        <f t="shared" si="0"/>
        <v>1.01898</v>
      </c>
      <c r="E18" s="117">
        <f t="shared" si="0"/>
        <v>0.14673</v>
      </c>
      <c r="F18" s="117"/>
    </row>
    <row r="19" spans="1:6">
      <c r="A19" t="s">
        <v>7</v>
      </c>
      <c r="B19" s="117">
        <f t="shared" si="0"/>
        <v>5.4787800000000004</v>
      </c>
      <c r="C19" s="117">
        <f t="shared" si="0"/>
        <v>0.26906999999999998</v>
      </c>
      <c r="D19" s="117">
        <f t="shared" si="0"/>
        <v>1.6914199999999999</v>
      </c>
      <c r="E19" s="117">
        <f t="shared" si="0"/>
        <v>0.29265000000000002</v>
      </c>
      <c r="F19" s="117"/>
    </row>
    <row r="20" spans="1:6">
      <c r="A20" t="s">
        <v>6</v>
      </c>
      <c r="B20" s="117">
        <f t="shared" si="0"/>
        <v>9.0821299999999994</v>
      </c>
      <c r="C20" s="117">
        <f t="shared" si="0"/>
        <v>0.51200000000000001</v>
      </c>
      <c r="D20" s="117">
        <f t="shared" si="0"/>
        <v>2.5757300000000001</v>
      </c>
      <c r="E20" s="117">
        <f t="shared" si="0"/>
        <v>0.53581000000000001</v>
      </c>
      <c r="F20" s="117"/>
    </row>
    <row r="21" spans="1:6">
      <c r="A21" t="s">
        <v>5</v>
      </c>
      <c r="B21" s="117">
        <f t="shared" si="0"/>
        <v>13.59051</v>
      </c>
      <c r="C21" s="117">
        <f t="shared" si="0"/>
        <v>1.1604399999999999</v>
      </c>
      <c r="D21" s="117">
        <f t="shared" si="0"/>
        <v>3.65022</v>
      </c>
      <c r="E21" s="117">
        <f t="shared" si="0"/>
        <v>0.86763000000000001</v>
      </c>
      <c r="F21" s="117"/>
    </row>
    <row r="22" spans="1:6">
      <c r="A22" t="s">
        <v>199</v>
      </c>
      <c r="B22" s="117">
        <f>B14/100000</f>
        <v>41.722610000000003</v>
      </c>
      <c r="C22" s="117">
        <f>C14/100000</f>
        <v>2.4051800000000001</v>
      </c>
      <c r="D22" s="117">
        <f t="shared" si="0"/>
        <v>11.1686</v>
      </c>
      <c r="E22" s="117">
        <f>E14/100000</f>
        <v>2.05993</v>
      </c>
      <c r="F22" s="117"/>
    </row>
    <row r="23" spans="1:6">
      <c r="B23" t="s">
        <v>266</v>
      </c>
      <c r="C23" t="s">
        <v>265</v>
      </c>
    </row>
    <row r="24" spans="1:6">
      <c r="A24" t="s">
        <v>9</v>
      </c>
      <c r="B24" s="118">
        <v>2.2322500000000001</v>
      </c>
      <c r="C24" s="118">
        <v>0.21711</v>
      </c>
    </row>
    <row r="25" spans="1:6">
      <c r="A25" t="s">
        <v>8</v>
      </c>
      <c r="B25" s="118">
        <v>1.01898</v>
      </c>
      <c r="C25" s="118">
        <v>0.14673</v>
      </c>
    </row>
    <row r="26" spans="1:6">
      <c r="A26" t="s">
        <v>7</v>
      </c>
      <c r="B26" s="118">
        <v>1.6914199999999999</v>
      </c>
      <c r="C26" s="118">
        <v>0.29265000000000002</v>
      </c>
    </row>
    <row r="27" spans="1:6">
      <c r="A27" t="s">
        <v>6</v>
      </c>
      <c r="B27" s="118">
        <v>2.5757300000000001</v>
      </c>
      <c r="C27" s="118">
        <v>0.53581000000000001</v>
      </c>
    </row>
    <row r="28" spans="1:6">
      <c r="A28" t="s">
        <v>5</v>
      </c>
      <c r="B28" s="118">
        <v>3.65022</v>
      </c>
      <c r="C28" s="118">
        <v>0.86763000000000001</v>
      </c>
    </row>
    <row r="29" spans="1:6">
      <c r="A29" t="s">
        <v>199</v>
      </c>
      <c r="B29" s="118">
        <v>11.1686</v>
      </c>
      <c r="C29" s="118">
        <v>2.05993</v>
      </c>
    </row>
  </sheetData>
  <mergeCells count="3">
    <mergeCell ref="A6:E6"/>
    <mergeCell ref="B7:C7"/>
    <mergeCell ref="D7:E7"/>
  </mergeCells>
  <pageMargins left="0.7" right="0.7" top="0.75" bottom="0.75" header="0.3" footer="0.3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76BFCD-FD02-4149-8949-719B62611FA9}">
  <dimension ref="A2:F7"/>
  <sheetViews>
    <sheetView workbookViewId="0">
      <selection activeCell="E6" sqref="E6"/>
    </sheetView>
  </sheetViews>
  <sheetFormatPr defaultRowHeight="14.5"/>
  <cols>
    <col min="1" max="1" width="19.36328125" bestFit="1" customWidth="1"/>
  </cols>
  <sheetData>
    <row r="2" spans="1:6">
      <c r="A2" s="161"/>
      <c r="B2" s="161" t="s">
        <v>307</v>
      </c>
      <c r="D2" t="s">
        <v>169</v>
      </c>
      <c r="E2" t="s">
        <v>6</v>
      </c>
      <c r="F2" s="161" t="s">
        <v>307</v>
      </c>
    </row>
    <row r="3" spans="1:6" ht="15" thickBot="1">
      <c r="A3" s="160" t="s">
        <v>306</v>
      </c>
      <c r="B3" s="158">
        <v>8.9698512145765363</v>
      </c>
      <c r="D3" s="1">
        <v>18.244535870003432</v>
      </c>
      <c r="E3" s="1">
        <v>7.2502408609661062</v>
      </c>
      <c r="F3" s="1">
        <v>9.568801536163928</v>
      </c>
    </row>
    <row r="4" spans="1:6" ht="15" thickBot="1">
      <c r="A4" s="160" t="s">
        <v>305</v>
      </c>
      <c r="B4" s="158">
        <v>11.161851834590777</v>
      </c>
      <c r="D4" s="1">
        <v>-3.2106221273349944</v>
      </c>
      <c r="E4" s="1">
        <v>18.627104807124041</v>
      </c>
      <c r="F4" s="1">
        <v>10.483505822066363</v>
      </c>
    </row>
    <row r="5" spans="1:6" ht="15" thickBot="1">
      <c r="A5" s="160" t="s">
        <v>304</v>
      </c>
      <c r="B5" s="158">
        <v>9.7781818151728288</v>
      </c>
      <c r="D5" s="1">
        <v>2.9059033946828183</v>
      </c>
      <c r="E5" s="1">
        <v>9.8747196021198302</v>
      </c>
      <c r="F5" s="1">
        <v>9.1963697498465216</v>
      </c>
    </row>
    <row r="6" spans="1:6" ht="15" thickBot="1">
      <c r="A6" s="160" t="s">
        <v>303</v>
      </c>
      <c r="B6" s="158">
        <v>13.962226586246501</v>
      </c>
      <c r="D6" s="1">
        <v>-36.331358726495843</v>
      </c>
      <c r="E6" s="1">
        <v>-12.448965759857478</v>
      </c>
      <c r="F6" s="1">
        <v>6.2061526742944961</v>
      </c>
    </row>
    <row r="7" spans="1:6">
      <c r="A7" s="159" t="s">
        <v>302</v>
      </c>
      <c r="B7" s="158">
        <v>13.1</v>
      </c>
      <c r="D7" s="1">
        <v>0.30591245341786699</v>
      </c>
      <c r="E7" s="1">
        <v>-8.4934575544190807</v>
      </c>
      <c r="F7" s="1">
        <v>10.025269237947686</v>
      </c>
    </row>
  </sheetData>
  <pageMargins left="0.7" right="0.7" top="0.75" bottom="0.75" header="0.3" footer="0.3"/>
  <pageSetup orientation="portrait" verticalDpi="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40786E-B189-45C9-A49A-0F771D4A73BC}">
  <dimension ref="C2:E4"/>
  <sheetViews>
    <sheetView zoomScale="78" workbookViewId="0">
      <selection activeCell="K11" sqref="K11"/>
    </sheetView>
  </sheetViews>
  <sheetFormatPr defaultRowHeight="14.5"/>
  <sheetData>
    <row r="2" spans="3:5" ht="15" thickBot="1">
      <c r="C2" s="176" t="s">
        <v>345</v>
      </c>
      <c r="D2" s="177" t="s">
        <v>169</v>
      </c>
      <c r="E2" s="177" t="s">
        <v>6</v>
      </c>
    </row>
    <row r="3" spans="3:5" ht="15" thickBot="1">
      <c r="C3" s="174" t="s">
        <v>343</v>
      </c>
      <c r="D3" s="175">
        <v>178</v>
      </c>
      <c r="E3" s="175">
        <v>193</v>
      </c>
    </row>
    <row r="4" spans="3:5" ht="15" thickBot="1">
      <c r="C4" s="174" t="s">
        <v>344</v>
      </c>
      <c r="D4" s="175">
        <v>70</v>
      </c>
      <c r="E4" s="175">
        <v>57</v>
      </c>
    </row>
  </sheetData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75F898-B39F-4ED6-8957-F8088A988326}">
  <dimension ref="A1:AI18"/>
  <sheetViews>
    <sheetView topLeftCell="N2" workbookViewId="0">
      <selection activeCell="Z14" sqref="Z14"/>
    </sheetView>
  </sheetViews>
  <sheetFormatPr defaultRowHeight="14.5"/>
  <cols>
    <col min="17" max="17" width="9.36328125" bestFit="1" customWidth="1"/>
  </cols>
  <sheetData>
    <row r="1" spans="1:35">
      <c r="A1" s="196" t="s">
        <v>206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35" ht="26.5">
      <c r="A2" s="60"/>
      <c r="B2" s="60" t="s">
        <v>23</v>
      </c>
      <c r="C2" s="60" t="s">
        <v>22</v>
      </c>
      <c r="D2" s="60" t="s">
        <v>21</v>
      </c>
      <c r="E2" s="60" t="s">
        <v>20</v>
      </c>
      <c r="F2" s="60" t="s">
        <v>19</v>
      </c>
      <c r="G2" s="60" t="s">
        <v>18</v>
      </c>
      <c r="H2" s="60" t="s">
        <v>17</v>
      </c>
      <c r="I2" s="60" t="s">
        <v>16</v>
      </c>
      <c r="J2" s="60" t="s">
        <v>15</v>
      </c>
      <c r="K2" s="60" t="s">
        <v>14</v>
      </c>
      <c r="L2" s="60" t="s">
        <v>13</v>
      </c>
      <c r="P2" s="74" t="s">
        <v>207</v>
      </c>
    </row>
    <row r="3" spans="1:35">
      <c r="A3" s="60" t="s">
        <v>208</v>
      </c>
      <c r="B3" s="75">
        <v>14.167425586122304</v>
      </c>
      <c r="C3" s="75">
        <v>9.2670663181192587</v>
      </c>
      <c r="D3" s="75">
        <v>10.902812432578621</v>
      </c>
      <c r="E3" s="75">
        <v>9.0025823499616333</v>
      </c>
      <c r="F3" s="75">
        <v>10.220133110426795</v>
      </c>
      <c r="G3" s="75">
        <v>13.359175399653786</v>
      </c>
      <c r="H3" s="75">
        <v>6.0532150251920811</v>
      </c>
      <c r="I3" s="75">
        <v>5.5155787280911666</v>
      </c>
      <c r="J3" s="75">
        <v>8.7070806755889318</v>
      </c>
      <c r="K3" s="75">
        <v>15.36819261949281</v>
      </c>
      <c r="L3" s="75">
        <v>18.415302827273546</v>
      </c>
      <c r="O3" s="76" t="s">
        <v>161</v>
      </c>
      <c r="P3" s="77">
        <v>22.30179</v>
      </c>
    </row>
    <row r="4" spans="1:35">
      <c r="A4" s="60" t="s">
        <v>209</v>
      </c>
      <c r="B4" s="75">
        <v>15.453047534298817</v>
      </c>
      <c r="C4" s="75">
        <v>6.839621143303626</v>
      </c>
      <c r="D4" s="75">
        <v>-3.6221371322567615</v>
      </c>
      <c r="E4" s="75">
        <v>-2.4164692527884757</v>
      </c>
      <c r="F4" s="75">
        <v>0.45138735230342175</v>
      </c>
      <c r="G4" s="75">
        <v>-0.94802582031094462</v>
      </c>
      <c r="H4" s="75">
        <v>8.3581420161082605</v>
      </c>
      <c r="I4" s="75">
        <v>13.052006357030796</v>
      </c>
      <c r="J4" s="75">
        <v>38.211461448675458</v>
      </c>
      <c r="K4" s="75">
        <v>12.850410878600233</v>
      </c>
      <c r="L4" s="75">
        <v>12.64555366887501</v>
      </c>
      <c r="O4" s="76" t="s">
        <v>23</v>
      </c>
      <c r="P4" s="77">
        <v>25.164829999999998</v>
      </c>
      <c r="Q4" s="1">
        <f>((P4-P3)/P3)*100</f>
        <v>12.837713923411521</v>
      </c>
    </row>
    <row r="5" spans="1:35">
      <c r="A5" s="60" t="s">
        <v>210</v>
      </c>
      <c r="B5" s="75">
        <v>12.250271397876155</v>
      </c>
      <c r="C5" s="75">
        <v>5.3244269207815149</v>
      </c>
      <c r="D5" s="75">
        <v>4.2416780187110232</v>
      </c>
      <c r="E5" s="75">
        <v>-1.7418103546221304</v>
      </c>
      <c r="F5" s="75">
        <v>0.78415777292481803</v>
      </c>
      <c r="G5" s="75">
        <v>6.4240113669239003</v>
      </c>
      <c r="H5" s="75">
        <v>2.9534139750080413</v>
      </c>
      <c r="I5" s="75">
        <v>-3.2415749325813508</v>
      </c>
      <c r="J5" s="75">
        <v>1.9584941801445641</v>
      </c>
      <c r="K5" s="75">
        <v>3.1395469887642324</v>
      </c>
      <c r="L5" s="75">
        <v>6.1771671903643659</v>
      </c>
      <c r="O5" s="76" t="s">
        <v>22</v>
      </c>
      <c r="P5" s="77">
        <v>26.576270000000001</v>
      </c>
      <c r="Q5" s="1">
        <f t="shared" ref="Q5:U12" si="0">((P5-P4)/P4)*100</f>
        <v>5.6087801904483463</v>
      </c>
    </row>
    <row r="6" spans="1:35" ht="28.5">
      <c r="A6" s="74" t="s">
        <v>207</v>
      </c>
      <c r="B6" s="77">
        <v>22.30179</v>
      </c>
      <c r="C6" s="77">
        <v>25.164829999999998</v>
      </c>
      <c r="D6" s="77">
        <v>26.576270000000001</v>
      </c>
      <c r="E6" s="77">
        <v>27.30677</v>
      </c>
      <c r="F6" s="77">
        <v>26.79833</v>
      </c>
      <c r="G6" s="77">
        <v>26.99268</v>
      </c>
      <c r="H6" s="77">
        <v>28.3752833</v>
      </c>
      <c r="I6" s="77">
        <v>29.468512499999999</v>
      </c>
      <c r="J6" s="77">
        <v>29.346886918121101</v>
      </c>
      <c r="K6" s="77">
        <v>32.018518973139997</v>
      </c>
      <c r="L6" s="77">
        <v>33.800057779780005</v>
      </c>
      <c r="M6" s="78" t="s">
        <v>211</v>
      </c>
      <c r="O6" s="76" t="s">
        <v>21</v>
      </c>
      <c r="P6" s="77">
        <v>27.30677</v>
      </c>
      <c r="Q6" s="1">
        <f t="shared" si="0"/>
        <v>2.7486927247503101</v>
      </c>
    </row>
    <row r="7" spans="1:35">
      <c r="B7" s="76" t="s">
        <v>161</v>
      </c>
      <c r="C7" s="76" t="s">
        <v>23</v>
      </c>
      <c r="D7" s="76" t="s">
        <v>22</v>
      </c>
      <c r="E7" s="76" t="s">
        <v>21</v>
      </c>
      <c r="F7" s="76" t="s">
        <v>20</v>
      </c>
      <c r="G7" s="76" t="s">
        <v>19</v>
      </c>
      <c r="H7" s="76" t="s">
        <v>18</v>
      </c>
      <c r="I7" s="76" t="s">
        <v>17</v>
      </c>
      <c r="J7" s="76" t="s">
        <v>16</v>
      </c>
      <c r="K7" s="76" t="s">
        <v>15</v>
      </c>
      <c r="L7" s="76" t="s">
        <v>14</v>
      </c>
      <c r="M7" s="76" t="s">
        <v>13</v>
      </c>
      <c r="O7" s="76" t="s">
        <v>20</v>
      </c>
      <c r="P7" s="77">
        <v>26.79833</v>
      </c>
      <c r="Q7" s="1">
        <f t="shared" si="0"/>
        <v>-1.8619558446495144</v>
      </c>
      <c r="T7">
        <v>2837528</v>
      </c>
      <c r="AE7">
        <v>2837528</v>
      </c>
    </row>
    <row r="8" spans="1:35">
      <c r="O8" s="76" t="s">
        <v>19</v>
      </c>
      <c r="P8" s="77">
        <v>26.99268</v>
      </c>
      <c r="Q8" s="1">
        <f t="shared" si="0"/>
        <v>0.72523175884467439</v>
      </c>
      <c r="T8">
        <v>2946851</v>
      </c>
      <c r="U8" s="1">
        <f t="shared" si="0"/>
        <v>3.8527549331671795</v>
      </c>
      <c r="AD8" t="s">
        <v>9</v>
      </c>
      <c r="AE8">
        <v>2946851</v>
      </c>
      <c r="AF8" s="1">
        <f>(AE8/AE7-1)*100</f>
        <v>3.8527549331671684</v>
      </c>
    </row>
    <row r="9" spans="1:35">
      <c r="O9" s="76" t="s">
        <v>18</v>
      </c>
      <c r="P9" s="77">
        <v>28.3752833</v>
      </c>
      <c r="Q9" s="1">
        <f t="shared" si="0"/>
        <v>5.1221416324722098</v>
      </c>
      <c r="T9">
        <v>2934689</v>
      </c>
      <c r="U9" s="1">
        <f t="shared" si="0"/>
        <v>-0.41271173873399097</v>
      </c>
      <c r="AD9" t="s">
        <v>8</v>
      </c>
      <c r="AE9">
        <v>2934689</v>
      </c>
      <c r="AF9" s="1">
        <f>(AE9/AE8-1)*100</f>
        <v>-0.41271173873399514</v>
      </c>
    </row>
    <row r="10" spans="1:35">
      <c r="O10" s="76" t="s">
        <v>17</v>
      </c>
      <c r="P10" s="77">
        <v>29.468512499999999</v>
      </c>
      <c r="Q10" s="1">
        <f>((P10-P9)/P9)*100</f>
        <v>3.8527516657428396</v>
      </c>
      <c r="T10">
        <v>3201852</v>
      </c>
      <c r="U10" s="1">
        <f t="shared" si="0"/>
        <v>9.1036222236836668</v>
      </c>
      <c r="AD10" t="s">
        <v>7</v>
      </c>
      <c r="AE10">
        <v>3201852</v>
      </c>
      <c r="AF10" s="1">
        <f t="shared" ref="AF10:AF12" si="1">(AE10/AE9-1)*100</f>
        <v>9.1036222236836615</v>
      </c>
      <c r="AI10" s="1"/>
    </row>
    <row r="11" spans="1:35">
      <c r="O11" s="76" t="s">
        <v>16</v>
      </c>
      <c r="P11" s="77">
        <v>29.346886918121101</v>
      </c>
      <c r="Q11" s="1">
        <f t="shared" si="0"/>
        <v>-0.41273064556244132</v>
      </c>
      <c r="T11">
        <v>3367054</v>
      </c>
      <c r="U11" s="1">
        <f t="shared" si="0"/>
        <v>5.1595763951613005</v>
      </c>
      <c r="AD11" t="s">
        <v>6</v>
      </c>
      <c r="AE11">
        <v>3367054</v>
      </c>
      <c r="AF11" s="1">
        <f t="shared" si="1"/>
        <v>5.1595763951612916</v>
      </c>
      <c r="AI11" s="1"/>
    </row>
    <row r="12" spans="1:35">
      <c r="O12" s="76" t="s">
        <v>15</v>
      </c>
      <c r="P12" s="77">
        <v>32.018518973139997</v>
      </c>
      <c r="Q12" s="1">
        <f t="shared" si="0"/>
        <v>9.1036301822160866</v>
      </c>
      <c r="T12">
        <v>3653544</v>
      </c>
      <c r="U12" s="1">
        <f>((T12-T11)/T11)*100</f>
        <v>8.5086250472965386</v>
      </c>
      <c r="AD12" t="s">
        <v>5</v>
      </c>
      <c r="AE12">
        <v>3653544</v>
      </c>
      <c r="AF12" s="1">
        <f t="shared" si="1"/>
        <v>8.5086250472965475</v>
      </c>
      <c r="AI12" s="1"/>
    </row>
    <row r="13" spans="1:35">
      <c r="O13" s="76" t="s">
        <v>14</v>
      </c>
      <c r="P13" s="77">
        <v>33.800057779780005</v>
      </c>
      <c r="Q13" s="1">
        <f>((P13-P12)/P12)*100</f>
        <v>5.5640887329439632</v>
      </c>
      <c r="R13">
        <v>3380006</v>
      </c>
      <c r="AI13" s="1"/>
    </row>
    <row r="14" spans="1:35">
      <c r="O14" s="76" t="s">
        <v>13</v>
      </c>
      <c r="P14" s="78">
        <v>36.799999999999997</v>
      </c>
      <c r="Q14" s="1">
        <f>((R14-R13)/R13)*100</f>
        <v>8.9682089321734928</v>
      </c>
      <c r="R14">
        <v>3683132</v>
      </c>
    </row>
    <row r="16" spans="1:35">
      <c r="T16" s="79">
        <v>2837528</v>
      </c>
      <c r="U16" s="79">
        <v>2946851</v>
      </c>
      <c r="V16" s="79">
        <v>2934689</v>
      </c>
      <c r="W16" s="79">
        <v>3201852</v>
      </c>
      <c r="X16" s="79">
        <v>3367054</v>
      </c>
      <c r="Y16" s="79">
        <v>3653544</v>
      </c>
    </row>
    <row r="18" spans="23:25">
      <c r="W18">
        <v>3380006</v>
      </c>
      <c r="Y18">
        <v>3683132</v>
      </c>
    </row>
  </sheetData>
  <mergeCells count="1">
    <mergeCell ref="A1:L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DF17E3-3003-426A-AF66-45CAD6D2C65C}">
  <dimension ref="A1:G18"/>
  <sheetViews>
    <sheetView zoomScale="75" workbookViewId="0">
      <selection activeCell="H1" sqref="H1"/>
    </sheetView>
  </sheetViews>
  <sheetFormatPr defaultRowHeight="14.5"/>
  <sheetData>
    <row r="1" spans="1:7">
      <c r="A1" t="s">
        <v>26</v>
      </c>
    </row>
    <row r="2" spans="1:7">
      <c r="B2" t="s">
        <v>24</v>
      </c>
      <c r="C2" t="s">
        <v>25</v>
      </c>
    </row>
    <row r="3" spans="1:7">
      <c r="A3" s="8">
        <v>44986</v>
      </c>
      <c r="B3">
        <v>56.4</v>
      </c>
      <c r="C3" s="1">
        <v>4.4400000000000004</v>
      </c>
      <c r="E3" t="s">
        <v>24</v>
      </c>
    </row>
    <row r="4" spans="1:7">
      <c r="A4" s="8">
        <v>45017</v>
      </c>
      <c r="B4">
        <v>57.2</v>
      </c>
      <c r="C4" s="1">
        <v>4.57</v>
      </c>
      <c r="E4" s="8">
        <v>44986</v>
      </c>
      <c r="F4">
        <v>56.4</v>
      </c>
      <c r="G4" s="9"/>
    </row>
    <row r="5" spans="1:7">
      <c r="A5" s="8">
        <v>45047</v>
      </c>
      <c r="B5">
        <v>58.7</v>
      </c>
      <c r="C5" s="1">
        <v>7.51</v>
      </c>
      <c r="E5" s="8">
        <v>45017</v>
      </c>
      <c r="F5">
        <v>57.2</v>
      </c>
      <c r="G5">
        <v>50</v>
      </c>
    </row>
    <row r="6" spans="1:7">
      <c r="A6" s="8">
        <v>45078</v>
      </c>
      <c r="B6">
        <v>57.8</v>
      </c>
      <c r="C6" s="1">
        <v>7.24</v>
      </c>
      <c r="E6" s="8">
        <v>45047</v>
      </c>
      <c r="F6">
        <v>58.7</v>
      </c>
      <c r="G6">
        <v>50</v>
      </c>
    </row>
    <row r="7" spans="1:7">
      <c r="A7" s="8">
        <v>45108</v>
      </c>
      <c r="B7">
        <v>57.7</v>
      </c>
      <c r="C7" s="1">
        <v>2.2999999999999998</v>
      </c>
      <c r="E7" s="8">
        <v>45078</v>
      </c>
      <c r="F7">
        <v>57.8</v>
      </c>
      <c r="G7">
        <v>50</v>
      </c>
    </row>
    <row r="8" spans="1:7">
      <c r="A8" s="8">
        <v>45139</v>
      </c>
      <c r="B8">
        <v>58.6</v>
      </c>
      <c r="C8" s="1">
        <v>4.2699999999999996</v>
      </c>
      <c r="E8" s="8">
        <v>45108</v>
      </c>
      <c r="F8">
        <v>57.7</v>
      </c>
      <c r="G8">
        <v>50</v>
      </c>
    </row>
    <row r="9" spans="1:7">
      <c r="A9" s="8">
        <v>45170</v>
      </c>
      <c r="B9">
        <v>57.5</v>
      </c>
      <c r="C9" s="1">
        <v>4.3600000000000003</v>
      </c>
      <c r="E9" s="8">
        <v>45139</v>
      </c>
      <c r="F9">
        <v>58.6</v>
      </c>
      <c r="G9">
        <v>50</v>
      </c>
    </row>
    <row r="10" spans="1:7">
      <c r="A10" s="8">
        <v>45200</v>
      </c>
      <c r="B10">
        <v>55.5</v>
      </c>
      <c r="C10" s="1">
        <v>0.36</v>
      </c>
      <c r="E10" s="8">
        <v>45170</v>
      </c>
      <c r="F10">
        <v>57.5</v>
      </c>
      <c r="G10">
        <v>50</v>
      </c>
    </row>
    <row r="11" spans="1:7">
      <c r="A11" s="8">
        <v>45231</v>
      </c>
      <c r="B11">
        <v>56</v>
      </c>
      <c r="C11" s="1">
        <v>0.54</v>
      </c>
      <c r="E11" s="8">
        <v>45200</v>
      </c>
      <c r="F11">
        <v>55.5</v>
      </c>
      <c r="G11">
        <v>50</v>
      </c>
    </row>
    <row r="12" spans="1:7">
      <c r="A12" s="8">
        <v>45261</v>
      </c>
      <c r="B12">
        <v>54.9</v>
      </c>
      <c r="C12" s="1">
        <v>-5.0199999999999996</v>
      </c>
      <c r="E12" s="8">
        <v>45231</v>
      </c>
      <c r="F12">
        <v>56</v>
      </c>
      <c r="G12">
        <v>50</v>
      </c>
    </row>
    <row r="13" spans="1:7">
      <c r="A13" s="8">
        <v>45292</v>
      </c>
      <c r="B13">
        <v>56.5</v>
      </c>
      <c r="C13" s="1">
        <v>1.99</v>
      </c>
      <c r="E13" s="8">
        <v>45261</v>
      </c>
      <c r="F13">
        <v>54.9</v>
      </c>
      <c r="G13">
        <v>50</v>
      </c>
    </row>
    <row r="14" spans="1:7">
      <c r="A14" s="8">
        <v>45323</v>
      </c>
      <c r="B14">
        <v>56.9</v>
      </c>
      <c r="C14" s="1">
        <v>2.89</v>
      </c>
      <c r="E14" s="8">
        <v>45292</v>
      </c>
      <c r="F14">
        <v>56.5</v>
      </c>
      <c r="G14">
        <v>50</v>
      </c>
    </row>
    <row r="15" spans="1:7">
      <c r="A15" s="8">
        <v>45352</v>
      </c>
      <c r="B15">
        <v>59.1</v>
      </c>
      <c r="C15" s="1">
        <v>4.79</v>
      </c>
      <c r="E15" s="8">
        <v>45323</v>
      </c>
      <c r="F15">
        <v>56.9</v>
      </c>
      <c r="G15">
        <v>50</v>
      </c>
    </row>
    <row r="16" spans="1:7">
      <c r="A16" s="8">
        <v>45383</v>
      </c>
      <c r="B16">
        <v>58.8</v>
      </c>
      <c r="C16" s="1">
        <v>2.8</v>
      </c>
      <c r="E16" s="8">
        <v>45352</v>
      </c>
      <c r="F16">
        <v>59.1</v>
      </c>
      <c r="G16">
        <v>50</v>
      </c>
    </row>
    <row r="17" spans="1:7">
      <c r="A17" s="8">
        <v>45413</v>
      </c>
      <c r="B17">
        <v>57.5</v>
      </c>
      <c r="C17" s="1">
        <v>2.8</v>
      </c>
      <c r="E17" s="8">
        <v>45383</v>
      </c>
      <c r="F17">
        <v>58.8</v>
      </c>
      <c r="G17">
        <v>50</v>
      </c>
    </row>
    <row r="18" spans="1:7">
      <c r="E18" s="8">
        <f>A17</f>
        <v>45413</v>
      </c>
      <c r="F18">
        <f>B17</f>
        <v>57.5</v>
      </c>
      <c r="G18">
        <v>50</v>
      </c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0E17F5-C20C-4EBC-AD2C-F1527EEC986F}">
  <dimension ref="A1:E13"/>
  <sheetViews>
    <sheetView tabSelected="1" zoomScale="60" workbookViewId="0">
      <selection activeCell="M21" sqref="M21"/>
    </sheetView>
  </sheetViews>
  <sheetFormatPr defaultRowHeight="14.5"/>
  <cols>
    <col min="1" max="1" width="22" customWidth="1"/>
    <col min="2" max="2" width="22.54296875" customWidth="1"/>
    <col min="5" max="5" width="54.81640625" customWidth="1"/>
  </cols>
  <sheetData>
    <row r="1" spans="1:5">
      <c r="A1" s="196" t="s">
        <v>308</v>
      </c>
      <c r="B1" s="196"/>
      <c r="D1" s="196" t="s">
        <v>308</v>
      </c>
      <c r="E1" s="196"/>
    </row>
    <row r="2" spans="1:5">
      <c r="A2" s="162" t="s">
        <v>309</v>
      </c>
      <c r="B2" s="75">
        <v>32.26588600093919</v>
      </c>
    </row>
    <row r="3" spans="1:5">
      <c r="A3" s="162" t="s">
        <v>310</v>
      </c>
      <c r="B3" s="75">
        <v>13.547745585462026</v>
      </c>
    </row>
    <row r="4" spans="1:5">
      <c r="A4" s="162" t="s">
        <v>311</v>
      </c>
      <c r="B4" s="75">
        <v>9.5149561341393412</v>
      </c>
    </row>
    <row r="5" spans="1:5">
      <c r="A5" s="162" t="s">
        <v>312</v>
      </c>
      <c r="B5" s="75">
        <v>8.7369315513681531</v>
      </c>
    </row>
    <row r="6" spans="1:5">
      <c r="A6" s="162" t="s">
        <v>313</v>
      </c>
      <c r="B6" s="75">
        <v>7.1394017546344264</v>
      </c>
    </row>
    <row r="7" spans="1:5">
      <c r="A7" s="162" t="s">
        <v>314</v>
      </c>
      <c r="B7" s="75">
        <v>3.5499519227185652</v>
      </c>
    </row>
    <row r="8" spans="1:5">
      <c r="A8" s="162" t="s">
        <v>315</v>
      </c>
      <c r="B8" s="75">
        <v>3.4063014780968848</v>
      </c>
    </row>
    <row r="9" spans="1:5">
      <c r="A9" s="162" t="s">
        <v>316</v>
      </c>
      <c r="B9" s="75">
        <v>3.3674073301083047</v>
      </c>
    </row>
    <row r="10" spans="1:5">
      <c r="A10" s="162" t="s">
        <v>317</v>
      </c>
      <c r="B10" s="75">
        <v>3.4401717365215903</v>
      </c>
    </row>
    <row r="11" spans="1:5">
      <c r="A11" s="162" t="s">
        <v>318</v>
      </c>
      <c r="B11" s="75">
        <v>2.9772657816471497</v>
      </c>
    </row>
    <row r="12" spans="1:5">
      <c r="A12" s="162" t="s">
        <v>319</v>
      </c>
      <c r="B12" s="75">
        <v>2.2573662594384274</v>
      </c>
    </row>
    <row r="13" spans="1:5">
      <c r="A13" s="162" t="s">
        <v>70</v>
      </c>
      <c r="B13" s="75">
        <v>9.796614464925943</v>
      </c>
    </row>
  </sheetData>
  <mergeCells count="2">
    <mergeCell ref="A1:B1"/>
    <mergeCell ref="D1:E1"/>
  </mergeCells>
  <pageMargins left="0.7" right="0.7" top="0.75" bottom="0.75" header="0.3" footer="0.3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7EE1ED-5032-4BE1-8048-7D9C3AF80726}">
  <dimension ref="A1:E4"/>
  <sheetViews>
    <sheetView workbookViewId="0">
      <selection activeCell="L10" sqref="L10"/>
    </sheetView>
  </sheetViews>
  <sheetFormatPr defaultRowHeight="14.5"/>
  <cols>
    <col min="1" max="1" width="16.453125" bestFit="1" customWidth="1"/>
  </cols>
  <sheetData>
    <row r="1" spans="1:5">
      <c r="A1" s="196" t="s">
        <v>181</v>
      </c>
      <c r="B1" s="196"/>
      <c r="C1" s="196"/>
      <c r="D1" s="196"/>
      <c r="E1" s="196"/>
    </row>
    <row r="2" spans="1:5">
      <c r="A2" s="60" t="s">
        <v>160</v>
      </c>
      <c r="B2" s="75">
        <v>5.1924775574466508</v>
      </c>
      <c r="C2" s="75">
        <v>5.5525380541274094</v>
      </c>
      <c r="D2" s="75">
        <v>-9.805683487241712</v>
      </c>
      <c r="E2" s="75">
        <v>7.1206541771334342</v>
      </c>
    </row>
    <row r="3" spans="1:5">
      <c r="A3" s="60" t="s">
        <v>167</v>
      </c>
      <c r="B3" s="75">
        <v>6.4749247431935775</v>
      </c>
      <c r="C3" s="75">
        <v>4.9707211017331776</v>
      </c>
      <c r="D3" s="75">
        <v>-1.6786996191178183</v>
      </c>
      <c r="E3" s="75">
        <v>2.0906570845781403</v>
      </c>
    </row>
    <row r="4" spans="1:5">
      <c r="A4" s="60" t="s">
        <v>189</v>
      </c>
      <c r="B4" s="75">
        <v>11.648361490836207</v>
      </c>
      <c r="C4" s="75">
        <v>10.660005004318247</v>
      </c>
      <c r="D4" s="75">
        <v>3.1814273430782394</v>
      </c>
      <c r="E4" s="75">
        <v>9.8170557247925636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7D7817-1381-4A2F-ADAE-2F3D8B9B48FE}">
  <dimension ref="A1:G6"/>
  <sheetViews>
    <sheetView zoomScale="63" workbookViewId="0">
      <selection activeCell="L22" sqref="L22"/>
    </sheetView>
  </sheetViews>
  <sheetFormatPr defaultRowHeight="14.5"/>
  <cols>
    <col min="4" max="6" width="9" bestFit="1" customWidth="1"/>
    <col min="7" max="7" width="10.1796875" bestFit="1" customWidth="1"/>
  </cols>
  <sheetData>
    <row r="1" spans="1:7" ht="15.5" thickBot="1">
      <c r="A1" s="122" t="s">
        <v>198</v>
      </c>
      <c r="B1" s="123" t="s">
        <v>17</v>
      </c>
      <c r="C1" s="124" t="s">
        <v>16</v>
      </c>
      <c r="D1" s="124" t="s">
        <v>15</v>
      </c>
      <c r="E1" s="124" t="s">
        <v>14</v>
      </c>
      <c r="F1" s="124" t="s">
        <v>271</v>
      </c>
      <c r="G1" s="124" t="s">
        <v>199</v>
      </c>
    </row>
    <row r="2" spans="1:7" ht="16" thickBot="1">
      <c r="A2" s="125" t="s">
        <v>200</v>
      </c>
      <c r="B2" s="126">
        <v>11393</v>
      </c>
      <c r="C2" s="127">
        <v>29306</v>
      </c>
      <c r="D2" s="127">
        <v>116591</v>
      </c>
      <c r="E2" s="127">
        <v>208776</v>
      </c>
      <c r="F2" s="127">
        <v>804175</v>
      </c>
      <c r="G2" s="127">
        <v>1170241</v>
      </c>
    </row>
    <row r="3" spans="1:7" ht="16" thickBot="1">
      <c r="A3" s="128" t="s">
        <v>201</v>
      </c>
      <c r="B3" s="129">
        <v>3422</v>
      </c>
      <c r="C3" s="130">
        <v>9122</v>
      </c>
      <c r="D3" s="130">
        <v>21780</v>
      </c>
      <c r="E3" s="130">
        <v>19775</v>
      </c>
      <c r="F3" s="130">
        <v>76184</v>
      </c>
      <c r="G3" s="130">
        <v>130283</v>
      </c>
    </row>
    <row r="4" spans="1:7" ht="16" thickBot="1">
      <c r="A4" s="131" t="s">
        <v>202</v>
      </c>
      <c r="B4" s="132">
        <v>743</v>
      </c>
      <c r="C4" s="133">
        <v>704</v>
      </c>
      <c r="D4" s="133">
        <v>715</v>
      </c>
      <c r="E4" s="133">
        <v>2089</v>
      </c>
      <c r="F4" s="133">
        <v>12380</v>
      </c>
      <c r="G4" s="127">
        <v>16631</v>
      </c>
    </row>
    <row r="5" spans="1:7" ht="16" thickBot="1">
      <c r="A5" s="128" t="s">
        <v>204</v>
      </c>
      <c r="B5" s="134">
        <v>0</v>
      </c>
      <c r="C5" s="135">
        <v>428</v>
      </c>
      <c r="D5" s="135">
        <v>718</v>
      </c>
      <c r="E5" s="130">
        <v>1580</v>
      </c>
      <c r="F5" s="130">
        <v>1878</v>
      </c>
      <c r="G5" s="130">
        <v>4604</v>
      </c>
    </row>
    <row r="6" spans="1:7" ht="15.5" thickBot="1">
      <c r="A6" s="136" t="s">
        <v>199</v>
      </c>
      <c r="B6" s="137">
        <v>15558</v>
      </c>
      <c r="C6" s="138">
        <v>39560</v>
      </c>
      <c r="D6" s="138">
        <v>139804</v>
      </c>
      <c r="E6" s="138">
        <v>232220</v>
      </c>
      <c r="F6" s="138">
        <v>894617</v>
      </c>
      <c r="G6" s="138">
        <v>1321759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59FD51-667A-4689-B793-698362A4EAD2}">
  <sheetPr>
    <pageSetUpPr fitToPage="1"/>
  </sheetPr>
  <dimension ref="A1:M47"/>
  <sheetViews>
    <sheetView zoomScaleNormal="100" workbookViewId="0">
      <pane xSplit="1" ySplit="1" topLeftCell="E7" activePane="bottomRight" state="frozen"/>
      <selection activeCell="L22" sqref="L22"/>
      <selection pane="topRight" activeCell="L22" sqref="L22"/>
      <selection pane="bottomLeft" activeCell="L22" sqref="L22"/>
      <selection pane="bottomRight" activeCell="M13" sqref="M13"/>
    </sheetView>
  </sheetViews>
  <sheetFormatPr defaultColWidth="9.1796875" defaultRowHeight="12.5"/>
  <cols>
    <col min="1" max="1" width="51.453125" style="83" bestFit="1" customWidth="1"/>
    <col min="2" max="7" width="9.54296875" style="83" bestFit="1" customWidth="1"/>
    <col min="8" max="8" width="9.1796875" style="83"/>
    <col min="9" max="9" width="17.7265625" style="83" bestFit="1" customWidth="1"/>
    <col min="10" max="10" width="12.453125" style="83" bestFit="1" customWidth="1"/>
    <col min="11" max="16384" width="9.1796875" style="83"/>
  </cols>
  <sheetData>
    <row r="1" spans="1:13" ht="13">
      <c r="A1" s="80" t="s">
        <v>212</v>
      </c>
      <c r="B1" s="81">
        <v>43553</v>
      </c>
      <c r="C1" s="81">
        <v>43917</v>
      </c>
      <c r="D1" s="81">
        <v>44281</v>
      </c>
      <c r="E1" s="81">
        <v>44645</v>
      </c>
      <c r="F1" s="81">
        <v>45009</v>
      </c>
      <c r="G1" s="82">
        <v>45373</v>
      </c>
    </row>
    <row r="2" spans="1:13" ht="13">
      <c r="A2" s="84" t="s">
        <v>213</v>
      </c>
      <c r="B2" s="85">
        <v>2837528.33</v>
      </c>
      <c r="C2" s="85">
        <v>2946851.25</v>
      </c>
      <c r="D2" s="85">
        <v>3032043.6018119999</v>
      </c>
      <c r="E2" s="85">
        <v>3181100.1273139999</v>
      </c>
      <c r="F2" s="85">
        <v>3366405.8679780001</v>
      </c>
      <c r="G2" s="86">
        <v>3652803.531552</v>
      </c>
      <c r="J2" s="87" t="s">
        <v>214</v>
      </c>
      <c r="K2" s="87"/>
      <c r="L2" s="87"/>
      <c r="M2" s="87"/>
    </row>
    <row r="3" spans="1:13" ht="13">
      <c r="A3" s="88" t="s">
        <v>215</v>
      </c>
      <c r="B3" s="89"/>
      <c r="C3" s="89"/>
      <c r="D3" s="89"/>
      <c r="E3" s="89"/>
      <c r="F3" s="89"/>
      <c r="G3" s="90"/>
      <c r="I3" s="83" t="s">
        <v>216</v>
      </c>
      <c r="J3" s="83" t="s">
        <v>5</v>
      </c>
    </row>
    <row r="4" spans="1:13" ht="13">
      <c r="A4" s="91" t="s">
        <v>217</v>
      </c>
      <c r="B4" s="92">
        <v>41681.480000000003</v>
      </c>
      <c r="C4" s="92">
        <v>45406.79</v>
      </c>
      <c r="D4" s="92">
        <v>45439.580103</v>
      </c>
      <c r="E4" s="92">
        <v>50352.797441000002</v>
      </c>
      <c r="F4" s="92">
        <v>60221.136720000002</v>
      </c>
      <c r="G4" s="93">
        <v>54166.184398999998</v>
      </c>
      <c r="I4" s="94">
        <f>((G4/C4)^(1/4)-1)*100</f>
        <v>4.5085592834043675</v>
      </c>
      <c r="J4" s="94">
        <f>(G4-F4)/F4*100</f>
        <v>-10.054530104857848</v>
      </c>
    </row>
    <row r="5" spans="1:13" ht="13">
      <c r="A5" s="91" t="s">
        <v>218</v>
      </c>
      <c r="B5" s="92">
        <v>147312.94</v>
      </c>
      <c r="C5" s="92">
        <v>144268.84</v>
      </c>
      <c r="D5" s="92">
        <v>166655.71672699999</v>
      </c>
      <c r="E5" s="92">
        <v>171988.79019</v>
      </c>
      <c r="F5" s="92">
        <v>181771.53392799999</v>
      </c>
      <c r="G5" s="93">
        <v>208863.77155500001</v>
      </c>
      <c r="I5" s="94">
        <f t="shared" ref="I5:I21" si="0">((G5/C5)^(1/4)-1)*100</f>
        <v>9.691416313148471</v>
      </c>
      <c r="J5" s="94">
        <f t="shared" ref="J5:J23" si="1">(G5-F5)/F5*100</f>
        <v>14.904554658008939</v>
      </c>
    </row>
    <row r="6" spans="1:13" ht="13">
      <c r="A6" s="91" t="s">
        <v>219</v>
      </c>
      <c r="B6" s="92">
        <v>14638.31</v>
      </c>
      <c r="C6" s="92">
        <v>18025.490000000002</v>
      </c>
      <c r="D6" s="92">
        <v>18372.249371999998</v>
      </c>
      <c r="E6" s="92">
        <v>18475.743269999999</v>
      </c>
      <c r="F6" s="92">
        <v>23780.123777000001</v>
      </c>
      <c r="G6" s="93">
        <v>31136.471103</v>
      </c>
      <c r="I6" s="94">
        <f t="shared" si="0"/>
        <v>14.642481380602357</v>
      </c>
      <c r="J6" s="94">
        <f t="shared" si="1"/>
        <v>30.93485717309435</v>
      </c>
    </row>
    <row r="7" spans="1:13" ht="13">
      <c r="A7" s="91" t="s">
        <v>220</v>
      </c>
      <c r="B7" s="92">
        <v>200939.28</v>
      </c>
      <c r="C7" s="92">
        <v>193452.92</v>
      </c>
      <c r="D7" s="92">
        <v>213948.055735</v>
      </c>
      <c r="E7" s="92">
        <v>224314.89586600001</v>
      </c>
      <c r="F7" s="92">
        <v>230275.235697</v>
      </c>
      <c r="G7" s="93">
        <v>256047.98357700001</v>
      </c>
      <c r="I7" s="94">
        <f t="shared" si="0"/>
        <v>7.2596851152513242</v>
      </c>
      <c r="J7" s="94">
        <f t="shared" si="1"/>
        <v>11.192149169662439</v>
      </c>
    </row>
    <row r="8" spans="1:13" ht="13">
      <c r="A8" s="91" t="s">
        <v>221</v>
      </c>
      <c r="B8" s="92">
        <v>10489.53</v>
      </c>
      <c r="C8" s="92">
        <v>10460.56</v>
      </c>
      <c r="D8" s="92">
        <v>11285.707907</v>
      </c>
      <c r="E8" s="92">
        <v>11877.34168</v>
      </c>
      <c r="F8" s="92">
        <v>11947.5707</v>
      </c>
      <c r="G8" s="93">
        <v>12587.81048</v>
      </c>
      <c r="I8" s="94">
        <f t="shared" si="0"/>
        <v>4.7366828722789744</v>
      </c>
      <c r="J8" s="94">
        <f t="shared" si="1"/>
        <v>5.3587444349670177</v>
      </c>
    </row>
    <row r="9" spans="1:13" ht="13">
      <c r="A9" s="91" t="s">
        <v>222</v>
      </c>
      <c r="B9" s="92">
        <v>13077.12</v>
      </c>
      <c r="C9" s="92">
        <v>13622.18</v>
      </c>
      <c r="D9" s="92">
        <v>15693.792508</v>
      </c>
      <c r="E9" s="92">
        <v>17334.741726</v>
      </c>
      <c r="F9" s="92">
        <v>21205.494053999999</v>
      </c>
      <c r="G9" s="93">
        <v>23838.814976000001</v>
      </c>
      <c r="I9" s="94">
        <f t="shared" si="0"/>
        <v>15.016331660611804</v>
      </c>
      <c r="J9" s="94">
        <f t="shared" si="1"/>
        <v>12.41810690802216</v>
      </c>
    </row>
    <row r="10" spans="1:13" ht="13">
      <c r="A10" s="91" t="s">
        <v>223</v>
      </c>
      <c r="B10" s="92">
        <v>32393.27</v>
      </c>
      <c r="C10" s="92">
        <v>32592.86</v>
      </c>
      <c r="D10" s="92">
        <v>40629.916036000002</v>
      </c>
      <c r="E10" s="92">
        <v>41825.500609000002</v>
      </c>
      <c r="F10" s="92">
        <v>44265.640695000002</v>
      </c>
      <c r="G10" s="93">
        <v>46426.057126</v>
      </c>
      <c r="I10" s="94">
        <f t="shared" si="0"/>
        <v>9.2470786850082263</v>
      </c>
      <c r="J10" s="94">
        <f t="shared" si="1"/>
        <v>4.8805719223307804</v>
      </c>
    </row>
    <row r="11" spans="1:13" ht="13">
      <c r="A11" s="91" t="s">
        <v>224</v>
      </c>
      <c r="B11" s="92">
        <v>75395.37</v>
      </c>
      <c r="C11" s="92">
        <v>79997.34</v>
      </c>
      <c r="D11" s="92">
        <v>79598.506124000007</v>
      </c>
      <c r="E11" s="92">
        <v>106442.513209</v>
      </c>
      <c r="F11" s="92">
        <v>149443.424272</v>
      </c>
      <c r="G11" s="93">
        <v>132356.30243800001</v>
      </c>
      <c r="I11" s="94">
        <f t="shared" si="0"/>
        <v>13.414157220119606</v>
      </c>
      <c r="J11" s="94">
        <f t="shared" si="1"/>
        <v>-11.43383987434599</v>
      </c>
    </row>
    <row r="12" spans="1:13" ht="13">
      <c r="A12" s="91" t="s">
        <v>225</v>
      </c>
      <c r="B12" s="92">
        <v>171924.62</v>
      </c>
      <c r="C12" s="92">
        <v>198941.33</v>
      </c>
      <c r="D12" s="92">
        <v>195160.96642000001</v>
      </c>
      <c r="E12" s="92">
        <v>203139.168898</v>
      </c>
      <c r="F12" s="92">
        <v>224077.82812399999</v>
      </c>
      <c r="G12" s="93">
        <v>249346.61596299999</v>
      </c>
      <c r="I12" s="94">
        <f t="shared" si="0"/>
        <v>5.8082704338154656</v>
      </c>
      <c r="J12" s="94">
        <f t="shared" si="1"/>
        <v>11.276790769775213</v>
      </c>
    </row>
    <row r="13" spans="1:13" ht="13">
      <c r="A13" s="91" t="s">
        <v>226</v>
      </c>
      <c r="B13" s="92">
        <v>46018.84</v>
      </c>
      <c r="C13" s="92">
        <v>52571.78</v>
      </c>
      <c r="D13" s="92">
        <v>60083.987740999997</v>
      </c>
      <c r="E13" s="92">
        <v>76854.542551999999</v>
      </c>
      <c r="F13" s="92">
        <v>84048.982548</v>
      </c>
      <c r="G13" s="93">
        <v>90419.783404999995</v>
      </c>
      <c r="I13" s="94">
        <f t="shared" si="0"/>
        <v>14.519039054973071</v>
      </c>
      <c r="J13" s="94">
        <f t="shared" si="1"/>
        <v>7.5798667204111121</v>
      </c>
    </row>
    <row r="14" spans="1:13" ht="13">
      <c r="A14" s="91" t="s">
        <v>227</v>
      </c>
      <c r="B14" s="92">
        <v>7965.62</v>
      </c>
      <c r="C14" s="92">
        <v>6817.07</v>
      </c>
      <c r="D14" s="92">
        <v>7633.9256590000005</v>
      </c>
      <c r="E14" s="92">
        <v>7146.3660570000002</v>
      </c>
      <c r="F14" s="92">
        <v>9573.3821029999999</v>
      </c>
      <c r="G14" s="93">
        <v>12090.217791999999</v>
      </c>
      <c r="I14" s="94">
        <f t="shared" si="0"/>
        <v>15.400872588079761</v>
      </c>
      <c r="J14" s="94">
        <f t="shared" si="1"/>
        <v>26.289932459828396</v>
      </c>
    </row>
    <row r="15" spans="1:13" ht="13">
      <c r="A15" s="91" t="s">
        <v>228</v>
      </c>
      <c r="B15" s="92">
        <v>56986.43</v>
      </c>
      <c r="C15" s="92">
        <v>61054.34</v>
      </c>
      <c r="D15" s="92">
        <v>58929.149784000001</v>
      </c>
      <c r="E15" s="92">
        <v>48604.647566</v>
      </c>
      <c r="F15" s="92">
        <v>58053.651533999997</v>
      </c>
      <c r="G15" s="93">
        <v>59756.907760000002</v>
      </c>
      <c r="I15" s="94">
        <f t="shared" si="0"/>
        <v>-0.53554810358689142</v>
      </c>
      <c r="J15" s="94">
        <f t="shared" si="1"/>
        <v>2.9339346983237866</v>
      </c>
    </row>
    <row r="16" spans="1:13" ht="13">
      <c r="A16" s="91" t="s">
        <v>229</v>
      </c>
      <c r="B16" s="92">
        <v>371754.79</v>
      </c>
      <c r="C16" s="92">
        <v>335099.21000000002</v>
      </c>
      <c r="D16" s="92">
        <v>312371.75868899998</v>
      </c>
      <c r="E16" s="92">
        <v>286129.20314</v>
      </c>
      <c r="F16" s="92">
        <v>342729.48532199999</v>
      </c>
      <c r="G16" s="93">
        <v>384447.22947199998</v>
      </c>
      <c r="I16" s="94">
        <f t="shared" si="0"/>
        <v>3.494157353834626</v>
      </c>
      <c r="J16" s="94">
        <f t="shared" si="1"/>
        <v>12.172207509606439</v>
      </c>
    </row>
    <row r="17" spans="1:10" ht="13">
      <c r="A17" s="91" t="s">
        <v>230</v>
      </c>
      <c r="B17" s="92">
        <v>172838.22</v>
      </c>
      <c r="C17" s="92">
        <v>162810.18</v>
      </c>
      <c r="D17" s="92">
        <v>161967.672942</v>
      </c>
      <c r="E17" s="92">
        <v>169914.07587199999</v>
      </c>
      <c r="F17" s="92">
        <v>177978.89554900001</v>
      </c>
      <c r="G17" s="93">
        <v>196643.05363800001</v>
      </c>
      <c r="I17" s="94">
        <f t="shared" si="0"/>
        <v>4.8333015298528847</v>
      </c>
      <c r="J17" s="94">
        <f t="shared" si="1"/>
        <v>10.486725424061028</v>
      </c>
    </row>
    <row r="18" spans="1:10" ht="13">
      <c r="A18" s="91" t="s">
        <v>231</v>
      </c>
      <c r="B18" s="92">
        <v>83808.289999999994</v>
      </c>
      <c r="C18" s="92">
        <v>90007.12</v>
      </c>
      <c r="D18" s="92">
        <v>95014.550510000001</v>
      </c>
      <c r="E18" s="92">
        <v>95976.634680999996</v>
      </c>
      <c r="F18" s="92">
        <v>101616.96150799999</v>
      </c>
      <c r="G18" s="93">
        <v>113184.86964600001</v>
      </c>
      <c r="I18" s="94">
        <f t="shared" si="0"/>
        <v>5.8955907249009787</v>
      </c>
      <c r="J18" s="94">
        <f t="shared" si="1"/>
        <v>11.383835893468737</v>
      </c>
    </row>
    <row r="19" spans="1:10" ht="13">
      <c r="A19" s="91" t="s">
        <v>232</v>
      </c>
      <c r="B19" s="92">
        <v>72699.679999999993</v>
      </c>
      <c r="C19" s="92">
        <v>66608.72</v>
      </c>
      <c r="D19" s="92">
        <v>80318.528936999995</v>
      </c>
      <c r="E19" s="92">
        <v>82131.649319000004</v>
      </c>
      <c r="F19" s="92">
        <v>78599.810169000004</v>
      </c>
      <c r="G19" s="93">
        <v>84860.198644999997</v>
      </c>
      <c r="I19" s="94">
        <f t="shared" si="0"/>
        <v>6.241266435100945</v>
      </c>
      <c r="J19" s="94">
        <f t="shared" si="1"/>
        <v>7.9648900710311237</v>
      </c>
    </row>
    <row r="20" spans="1:10" ht="13">
      <c r="A20" s="91" t="s">
        <v>233</v>
      </c>
      <c r="B20" s="92">
        <v>111937.32</v>
      </c>
      <c r="C20" s="92">
        <v>127837.59</v>
      </c>
      <c r="D20" s="92">
        <v>126005.47160400001</v>
      </c>
      <c r="E20" s="92">
        <v>119551.206842</v>
      </c>
      <c r="F20" s="92">
        <v>124955.254703</v>
      </c>
      <c r="G20" s="93">
        <v>133519.85436100001</v>
      </c>
      <c r="I20" s="94">
        <f t="shared" si="0"/>
        <v>1.0931708822745412</v>
      </c>
      <c r="J20" s="94">
        <f t="shared" si="1"/>
        <v>6.8541332482229596</v>
      </c>
    </row>
    <row r="21" spans="1:10" ht="13">
      <c r="A21" s="91" t="s">
        <v>234</v>
      </c>
      <c r="B21" s="92">
        <v>1044199.16</v>
      </c>
      <c r="C21" s="92">
        <v>1083656.43</v>
      </c>
      <c r="D21" s="92">
        <v>1117601.5925980001</v>
      </c>
      <c r="E21" s="92">
        <v>1212648.014518</v>
      </c>
      <c r="F21" s="92">
        <v>1223104.9433319999</v>
      </c>
      <c r="G21" s="93">
        <v>1304095.766547</v>
      </c>
      <c r="I21" s="94">
        <f t="shared" si="0"/>
        <v>4.7380461897145842</v>
      </c>
      <c r="J21" s="94">
        <f t="shared" si="1"/>
        <v>6.6217395045729877</v>
      </c>
    </row>
    <row r="22" spans="1:10" ht="13">
      <c r="A22" s="91" t="s">
        <v>235</v>
      </c>
      <c r="B22" s="92">
        <v>161468.06</v>
      </c>
      <c r="C22" s="92">
        <v>223620.5</v>
      </c>
      <c r="D22" s="92">
        <v>225332.47241700001</v>
      </c>
      <c r="E22" s="92">
        <v>236392.29387699999</v>
      </c>
      <c r="F22" s="92">
        <v>218756.513244</v>
      </c>
      <c r="G22" s="93">
        <v>259015.63866699999</v>
      </c>
      <c r="I22" s="94">
        <f>((G22/C22)^(1/4)-1)*100</f>
        <v>3.7417555663382673</v>
      </c>
      <c r="J22" s="94">
        <f t="shared" si="1"/>
        <v>18.403623657182333</v>
      </c>
    </row>
    <row r="23" spans="1:10" ht="13.5" thickBot="1">
      <c r="A23" s="84" t="s">
        <v>213</v>
      </c>
      <c r="B23" s="85">
        <v>2837528.33</v>
      </c>
      <c r="C23" s="85">
        <v>2946851.25</v>
      </c>
      <c r="D23" s="85">
        <v>3032043.6018119999</v>
      </c>
      <c r="E23" s="85">
        <v>3181100.1273139999</v>
      </c>
      <c r="F23" s="85">
        <v>3366405.8679780001</v>
      </c>
      <c r="G23" s="86">
        <v>3652803.531552</v>
      </c>
      <c r="I23" s="94">
        <f>((G23/C23)^(1/4)-1)*100</f>
        <v>5.5156855467078492</v>
      </c>
      <c r="J23" s="94">
        <f t="shared" si="1"/>
        <v>8.5075203289739374</v>
      </c>
    </row>
    <row r="24" spans="1:10" ht="13">
      <c r="A24" s="95"/>
      <c r="B24" s="81">
        <v>43553</v>
      </c>
      <c r="C24" s="81">
        <v>43917</v>
      </c>
      <c r="D24" s="81">
        <v>44281</v>
      </c>
      <c r="E24" s="81">
        <v>44645</v>
      </c>
      <c r="F24" s="81">
        <v>45009</v>
      </c>
      <c r="G24" s="82">
        <v>45373</v>
      </c>
    </row>
    <row r="25" spans="1:10" ht="13">
      <c r="A25" s="84" t="s">
        <v>236</v>
      </c>
      <c r="B25" s="96"/>
      <c r="C25" s="97">
        <f>(C2-B2)/B2*100</f>
        <v>3.8527516657428373</v>
      </c>
      <c r="D25" s="97">
        <f t="shared" ref="D25:G25" si="2">(D2-C2)/C2*100</f>
        <v>2.8909620671216412</v>
      </c>
      <c r="E25" s="97">
        <f t="shared" si="2"/>
        <v>4.9160416233104742</v>
      </c>
      <c r="F25" s="97">
        <f t="shared" si="2"/>
        <v>5.8252093064566717</v>
      </c>
      <c r="G25" s="98">
        <f t="shared" si="2"/>
        <v>8.5075203289739374</v>
      </c>
    </row>
    <row r="26" spans="1:10" ht="13">
      <c r="A26" s="88" t="s">
        <v>215</v>
      </c>
      <c r="B26" s="96"/>
      <c r="C26" s="99"/>
      <c r="D26" s="99"/>
      <c r="E26" s="99"/>
      <c r="F26" s="99"/>
      <c r="G26" s="100"/>
    </row>
    <row r="27" spans="1:10" ht="26">
      <c r="A27" s="91" t="s">
        <v>217</v>
      </c>
      <c r="B27" s="96"/>
      <c r="C27" s="99"/>
      <c r="D27" s="99"/>
      <c r="E27" s="99"/>
      <c r="F27" s="99"/>
      <c r="G27" s="100">
        <f t="shared" ref="G27:G45" si="3">(G4-F4)/F4*100</f>
        <v>-10.054530104857848</v>
      </c>
      <c r="I27" s="101" t="s">
        <v>237</v>
      </c>
      <c r="J27" s="101" t="s">
        <v>238</v>
      </c>
    </row>
    <row r="28" spans="1:10" ht="14">
      <c r="A28" s="91" t="s">
        <v>218</v>
      </c>
      <c r="B28" s="96"/>
      <c r="C28" s="99"/>
      <c r="D28" s="99"/>
      <c r="E28" s="99"/>
      <c r="F28" s="99"/>
      <c r="G28" s="100">
        <f t="shared" si="3"/>
        <v>14.904554658008939</v>
      </c>
      <c r="I28" s="102" t="s">
        <v>239</v>
      </c>
      <c r="J28" s="103">
        <v>-10.054530104857848</v>
      </c>
    </row>
    <row r="29" spans="1:10" ht="14">
      <c r="A29" s="91" t="s">
        <v>219</v>
      </c>
      <c r="B29" s="96"/>
      <c r="C29" s="99"/>
      <c r="D29" s="99"/>
      <c r="E29" s="99"/>
      <c r="F29" s="99"/>
      <c r="G29" s="100">
        <f t="shared" si="3"/>
        <v>30.93485717309435</v>
      </c>
      <c r="I29" s="102" t="s">
        <v>240</v>
      </c>
      <c r="J29" s="103">
        <v>14.904554658008939</v>
      </c>
    </row>
    <row r="30" spans="1:10" ht="14">
      <c r="A30" s="91" t="s">
        <v>220</v>
      </c>
      <c r="B30" s="96"/>
      <c r="C30" s="99"/>
      <c r="D30" s="99"/>
      <c r="E30" s="99"/>
      <c r="F30" s="99"/>
      <c r="G30" s="100">
        <f t="shared" si="3"/>
        <v>11.192149169662439</v>
      </c>
      <c r="I30" s="102" t="s">
        <v>241</v>
      </c>
      <c r="J30" s="103">
        <v>30.93485717309435</v>
      </c>
    </row>
    <row r="31" spans="1:10" ht="14">
      <c r="A31" s="91" t="s">
        <v>221</v>
      </c>
      <c r="B31" s="96"/>
      <c r="C31" s="99"/>
      <c r="D31" s="99"/>
      <c r="E31" s="99"/>
      <c r="F31" s="99"/>
      <c r="G31" s="100">
        <f t="shared" si="3"/>
        <v>5.3587444349670177</v>
      </c>
      <c r="I31" s="102" t="s">
        <v>242</v>
      </c>
      <c r="J31" s="103">
        <v>11.192149169662439</v>
      </c>
    </row>
    <row r="32" spans="1:10" ht="14">
      <c r="A32" s="91" t="s">
        <v>222</v>
      </c>
      <c r="B32" s="96"/>
      <c r="C32" s="99"/>
      <c r="D32" s="99"/>
      <c r="E32" s="99"/>
      <c r="F32" s="99"/>
      <c r="G32" s="100">
        <f t="shared" si="3"/>
        <v>12.41810690802216</v>
      </c>
      <c r="I32" s="102" t="s">
        <v>243</v>
      </c>
      <c r="J32" s="103">
        <v>5.3587444349670177</v>
      </c>
    </row>
    <row r="33" spans="1:10" ht="14">
      <c r="A33" s="91" t="s">
        <v>223</v>
      </c>
      <c r="B33" s="96"/>
      <c r="C33" s="99"/>
      <c r="D33" s="99"/>
      <c r="E33" s="99"/>
      <c r="F33" s="99"/>
      <c r="G33" s="100">
        <f t="shared" si="3"/>
        <v>4.8805719223307804</v>
      </c>
      <c r="I33" s="102" t="s">
        <v>244</v>
      </c>
      <c r="J33" s="103">
        <v>12.41810690802216</v>
      </c>
    </row>
    <row r="34" spans="1:10" ht="14">
      <c r="A34" s="91" t="s">
        <v>224</v>
      </c>
      <c r="B34" s="96"/>
      <c r="C34" s="99"/>
      <c r="D34" s="99"/>
      <c r="E34" s="99"/>
      <c r="F34" s="99"/>
      <c r="G34" s="100">
        <f t="shared" si="3"/>
        <v>-11.43383987434599</v>
      </c>
      <c r="I34" s="102" t="s">
        <v>245</v>
      </c>
      <c r="J34" s="103">
        <v>4.8805719223307804</v>
      </c>
    </row>
    <row r="35" spans="1:10" ht="14">
      <c r="A35" s="91" t="s">
        <v>225</v>
      </c>
      <c r="B35" s="96"/>
      <c r="C35" s="99"/>
      <c r="D35" s="99"/>
      <c r="E35" s="99"/>
      <c r="F35" s="99"/>
      <c r="G35" s="100">
        <f t="shared" si="3"/>
        <v>11.276790769775213</v>
      </c>
      <c r="I35" s="102" t="s">
        <v>246</v>
      </c>
      <c r="J35" s="103">
        <v>-11.43383987434599</v>
      </c>
    </row>
    <row r="36" spans="1:10" ht="14">
      <c r="A36" s="91" t="s">
        <v>226</v>
      </c>
      <c r="B36" s="96"/>
      <c r="C36" s="99"/>
      <c r="D36" s="99"/>
      <c r="E36" s="99"/>
      <c r="F36" s="99"/>
      <c r="G36" s="100">
        <f t="shared" si="3"/>
        <v>7.5798667204111121</v>
      </c>
      <c r="I36" s="102" t="s">
        <v>247</v>
      </c>
      <c r="J36" s="103">
        <v>11.276790769775213</v>
      </c>
    </row>
    <row r="37" spans="1:10" ht="14">
      <c r="A37" s="91" t="s">
        <v>227</v>
      </c>
      <c r="B37" s="96"/>
      <c r="C37" s="99"/>
      <c r="D37" s="99"/>
      <c r="E37" s="99"/>
      <c r="F37" s="99"/>
      <c r="G37" s="100">
        <f t="shared" si="3"/>
        <v>26.289932459828396</v>
      </c>
      <c r="I37" s="102" t="s">
        <v>248</v>
      </c>
      <c r="J37" s="103">
        <v>7.5798667204111121</v>
      </c>
    </row>
    <row r="38" spans="1:10" ht="14">
      <c r="A38" s="91" t="s">
        <v>228</v>
      </c>
      <c r="B38" s="96"/>
      <c r="C38" s="99"/>
      <c r="D38" s="99"/>
      <c r="E38" s="99"/>
      <c r="F38" s="99"/>
      <c r="G38" s="100">
        <f t="shared" si="3"/>
        <v>2.9339346983237866</v>
      </c>
      <c r="I38" s="102" t="s">
        <v>249</v>
      </c>
      <c r="J38" s="103">
        <v>26.289932459828396</v>
      </c>
    </row>
    <row r="39" spans="1:10" ht="14">
      <c r="A39" s="91" t="s">
        <v>229</v>
      </c>
      <c r="B39" s="96"/>
      <c r="C39" s="99"/>
      <c r="D39" s="99"/>
      <c r="E39" s="99"/>
      <c r="F39" s="99"/>
      <c r="G39" s="100">
        <f t="shared" si="3"/>
        <v>12.172207509606439</v>
      </c>
      <c r="I39" s="102" t="s">
        <v>250</v>
      </c>
      <c r="J39" s="103">
        <v>2.9339346983237866</v>
      </c>
    </row>
    <row r="40" spans="1:10" ht="14">
      <c r="A40" s="91" t="s">
        <v>230</v>
      </c>
      <c r="B40" s="96"/>
      <c r="C40" s="99"/>
      <c r="D40" s="99"/>
      <c r="E40" s="99"/>
      <c r="F40" s="99"/>
      <c r="G40" s="100">
        <f t="shared" si="3"/>
        <v>10.486725424061028</v>
      </c>
      <c r="I40" s="102" t="s">
        <v>251</v>
      </c>
      <c r="J40" s="103">
        <v>12.172207509606439</v>
      </c>
    </row>
    <row r="41" spans="1:10" ht="14">
      <c r="A41" s="91" t="s">
        <v>231</v>
      </c>
      <c r="B41" s="96"/>
      <c r="C41" s="99"/>
      <c r="D41" s="99"/>
      <c r="E41" s="99"/>
      <c r="F41" s="99"/>
      <c r="G41" s="100">
        <f t="shared" si="3"/>
        <v>11.383835893468737</v>
      </c>
      <c r="I41" s="102" t="s">
        <v>252</v>
      </c>
      <c r="J41" s="103">
        <v>10.486725424061028</v>
      </c>
    </row>
    <row r="42" spans="1:10" ht="14">
      <c r="A42" s="91" t="s">
        <v>232</v>
      </c>
      <c r="B42" s="96"/>
      <c r="C42" s="99"/>
      <c r="D42" s="99"/>
      <c r="E42" s="99"/>
      <c r="F42" s="99"/>
      <c r="G42" s="100">
        <f t="shared" si="3"/>
        <v>7.9648900710311237</v>
      </c>
      <c r="I42" s="102" t="s">
        <v>253</v>
      </c>
      <c r="J42" s="103">
        <v>11.383835893468737</v>
      </c>
    </row>
    <row r="43" spans="1:10" ht="14">
      <c r="A43" s="91" t="s">
        <v>233</v>
      </c>
      <c r="B43" s="96"/>
      <c r="C43" s="99"/>
      <c r="D43" s="99"/>
      <c r="E43" s="99"/>
      <c r="F43" s="99"/>
      <c r="G43" s="100">
        <f t="shared" si="3"/>
        <v>6.8541332482229596</v>
      </c>
      <c r="I43" s="102" t="s">
        <v>254</v>
      </c>
      <c r="J43" s="103">
        <v>7.9648900710311237</v>
      </c>
    </row>
    <row r="44" spans="1:10" ht="14">
      <c r="A44" s="91" t="s">
        <v>234</v>
      </c>
      <c r="B44" s="96"/>
      <c r="C44" s="99"/>
      <c r="D44" s="99"/>
      <c r="E44" s="99"/>
      <c r="F44" s="99"/>
      <c r="G44" s="100">
        <f t="shared" si="3"/>
        <v>6.6217395045729877</v>
      </c>
      <c r="I44" s="102" t="s">
        <v>0</v>
      </c>
      <c r="J44" s="103">
        <v>6.8541332482229596</v>
      </c>
    </row>
    <row r="45" spans="1:10" ht="14.5" thickBot="1">
      <c r="A45" s="104" t="s">
        <v>235</v>
      </c>
      <c r="B45" s="105"/>
      <c r="C45" s="106"/>
      <c r="D45" s="106"/>
      <c r="E45" s="106"/>
      <c r="F45" s="106"/>
      <c r="G45" s="107">
        <f t="shared" si="3"/>
        <v>18.403623657182333</v>
      </c>
      <c r="I45" s="102" t="s">
        <v>255</v>
      </c>
      <c r="J45" s="103">
        <v>6.6217395045729877</v>
      </c>
    </row>
    <row r="46" spans="1:10" ht="14">
      <c r="I46" s="102" t="s">
        <v>256</v>
      </c>
      <c r="J46" s="103">
        <v>18.403623657182333</v>
      </c>
    </row>
    <row r="47" spans="1:10" ht="14">
      <c r="I47" s="102" t="s">
        <v>257</v>
      </c>
      <c r="J47" s="103">
        <v>8.5075203289739374</v>
      </c>
    </row>
  </sheetData>
  <conditionalFormatting sqref="J28:J47">
    <cfRule type="iconSet" priority="3">
      <iconSet>
        <cfvo type="percent" val="0"/>
        <cfvo type="percent" val="33"/>
        <cfvo type="percent" val="67"/>
      </iconSet>
    </cfRule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4:I23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7:J23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scale="87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9A041A-A2CB-4740-AA05-7439918D62D4}">
  <dimension ref="A1:B6"/>
  <sheetViews>
    <sheetView workbookViewId="0">
      <selection activeCell="K12" sqref="K12"/>
    </sheetView>
  </sheetViews>
  <sheetFormatPr defaultRowHeight="14.5"/>
  <cols>
    <col min="1" max="1" width="67.81640625" bestFit="1" customWidth="1"/>
  </cols>
  <sheetData>
    <row r="1" spans="1:2" ht="15.5">
      <c r="A1" s="11" t="s">
        <v>346</v>
      </c>
      <c r="B1" s="11">
        <v>44720</v>
      </c>
    </row>
    <row r="2" spans="1:2" ht="15.5">
      <c r="A2" s="11" t="s">
        <v>347</v>
      </c>
      <c r="B2" s="11">
        <v>1.61</v>
      </c>
    </row>
    <row r="3" spans="1:2" ht="15.5">
      <c r="A3" s="11" t="s">
        <v>348</v>
      </c>
      <c r="B3" s="11">
        <v>1.53</v>
      </c>
    </row>
    <row r="4" spans="1:2" ht="15.5">
      <c r="A4" s="11" t="s">
        <v>349</v>
      </c>
      <c r="B4" s="11">
        <v>2.67</v>
      </c>
    </row>
    <row r="5" spans="1:2" ht="15.5">
      <c r="A5" s="11" t="s">
        <v>350</v>
      </c>
      <c r="B5" s="11">
        <v>1866</v>
      </c>
    </row>
    <row r="6" spans="1:2" ht="15.5">
      <c r="A6" s="11" t="s">
        <v>351</v>
      </c>
      <c r="B6" s="11">
        <v>94</v>
      </c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754808-70F3-4A8C-8196-7FD1B54E5E3A}">
  <dimension ref="A1:G16"/>
  <sheetViews>
    <sheetView workbookViewId="0">
      <selection activeCell="C7" sqref="C7"/>
    </sheetView>
  </sheetViews>
  <sheetFormatPr defaultRowHeight="14.5"/>
  <cols>
    <col min="1" max="1" width="56.54296875" bestFit="1" customWidth="1"/>
    <col min="2" max="2" width="19.6328125" customWidth="1"/>
  </cols>
  <sheetData>
    <row r="1" spans="1:7" s="139" customFormat="1" ht="39" customHeight="1">
      <c r="A1" s="140"/>
      <c r="B1" s="140" t="s">
        <v>285</v>
      </c>
    </row>
    <row r="2" spans="1:7" ht="15.5" customHeight="1">
      <c r="A2" s="102" t="s">
        <v>284</v>
      </c>
      <c r="B2" s="102">
        <v>22974</v>
      </c>
    </row>
    <row r="3" spans="1:7">
      <c r="A3" s="102" t="s">
        <v>283</v>
      </c>
      <c r="B3" s="102">
        <v>16596</v>
      </c>
    </row>
    <row r="4" spans="1:7" ht="31" customHeight="1">
      <c r="A4" s="102" t="s">
        <v>282</v>
      </c>
      <c r="B4" s="102">
        <v>10755</v>
      </c>
    </row>
    <row r="5" spans="1:7" ht="15.5" customHeight="1">
      <c r="A5" s="102" t="s">
        <v>281</v>
      </c>
      <c r="B5" s="102">
        <v>8821</v>
      </c>
    </row>
    <row r="6" spans="1:7">
      <c r="A6" s="102" t="s">
        <v>280</v>
      </c>
      <c r="B6" s="102">
        <v>8093</v>
      </c>
    </row>
    <row r="7" spans="1:7">
      <c r="A7" s="102" t="s">
        <v>279</v>
      </c>
      <c r="B7" s="102">
        <v>6887</v>
      </c>
    </row>
    <row r="8" spans="1:7">
      <c r="A8" s="102" t="s">
        <v>278</v>
      </c>
      <c r="B8" s="102">
        <v>2298</v>
      </c>
    </row>
    <row r="9" spans="1:7" ht="15.5" customHeight="1">
      <c r="A9" s="102" t="s">
        <v>277</v>
      </c>
      <c r="B9" s="102">
        <v>2090</v>
      </c>
    </row>
    <row r="10" spans="1:7">
      <c r="A10" s="102" t="s">
        <v>276</v>
      </c>
      <c r="B10" s="102">
        <v>2034</v>
      </c>
    </row>
    <row r="11" spans="1:7">
      <c r="A11" s="102" t="s">
        <v>275</v>
      </c>
      <c r="B11" s="102">
        <v>1971</v>
      </c>
    </row>
    <row r="12" spans="1:7">
      <c r="A12" s="102" t="s">
        <v>274</v>
      </c>
      <c r="B12" s="102">
        <v>852</v>
      </c>
    </row>
    <row r="13" spans="1:7">
      <c r="A13" s="102" t="s">
        <v>273</v>
      </c>
      <c r="B13" s="102">
        <v>195</v>
      </c>
    </row>
    <row r="14" spans="1:7">
      <c r="A14" s="102" t="s">
        <v>272</v>
      </c>
      <c r="B14" s="102">
        <v>83</v>
      </c>
    </row>
    <row r="15" spans="1:7">
      <c r="A15" s="102"/>
      <c r="B15" s="102"/>
    </row>
    <row r="16" spans="1:7">
      <c r="A16" s="102" t="s">
        <v>199</v>
      </c>
      <c r="B16" s="102">
        <v>83649</v>
      </c>
      <c r="G16" s="79"/>
    </row>
  </sheetData>
  <pageMargins left="0.7" right="0.7" top="0.75" bottom="0.75" header="0.3" footer="0.3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556654-177C-4380-8B22-01F443DA6DFA}">
  <dimension ref="A1:AU999"/>
  <sheetViews>
    <sheetView workbookViewId="0">
      <pane xSplit="3" ySplit="2" topLeftCell="D3" activePane="bottomRight" state="frozen"/>
      <selection activeCell="L22" sqref="L22"/>
      <selection pane="topRight" activeCell="L22" sqref="L22"/>
      <selection pane="bottomLeft" activeCell="L22" sqref="L22"/>
      <selection pane="bottomRight" activeCell="AV18" sqref="AV18"/>
    </sheetView>
  </sheetViews>
  <sheetFormatPr defaultColWidth="14.453125" defaultRowHeight="10.5"/>
  <cols>
    <col min="1" max="1" width="4.453125" style="13" bestFit="1" customWidth="1"/>
    <col min="2" max="2" width="10.453125" style="13" bestFit="1" customWidth="1"/>
    <col min="3" max="3" width="54.08984375" style="13" customWidth="1"/>
    <col min="4" max="15" width="7.81640625" style="13" bestFit="1" customWidth="1"/>
    <col min="16" max="27" width="7" style="13" bestFit="1" customWidth="1"/>
    <col min="28" max="39" width="7.81640625" style="13" bestFit="1" customWidth="1"/>
    <col min="40" max="40" width="7.81640625" style="13" customWidth="1"/>
    <col min="41" max="43" width="14.453125" style="14"/>
    <col min="44" max="44" width="23.54296875" style="13" customWidth="1"/>
    <col min="45" max="45" width="34.1796875" style="13" bestFit="1" customWidth="1"/>
    <col min="46" max="46" width="17.81640625" style="13" bestFit="1" customWidth="1"/>
    <col min="47" max="47" width="17.453125" style="13" bestFit="1" customWidth="1"/>
    <col min="48" max="16384" width="14.453125" style="13"/>
  </cols>
  <sheetData>
    <row r="1" spans="1:47" ht="11" thickBot="1">
      <c r="A1" s="27"/>
      <c r="B1" s="17"/>
      <c r="C1" s="16"/>
      <c r="D1" s="203" t="s">
        <v>166</v>
      </c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 t="s">
        <v>165</v>
      </c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 t="s">
        <v>164</v>
      </c>
      <c r="AC1" s="203"/>
      <c r="AD1" s="203"/>
      <c r="AE1" s="203"/>
      <c r="AF1" s="203"/>
      <c r="AG1" s="203"/>
      <c r="AH1" s="203"/>
      <c r="AI1" s="203"/>
      <c r="AJ1" s="203"/>
      <c r="AK1" s="203"/>
      <c r="AL1" s="203"/>
      <c r="AM1" s="203"/>
      <c r="AN1" s="42"/>
      <c r="AO1" s="37"/>
      <c r="AP1" s="37"/>
      <c r="AQ1" s="37"/>
    </row>
    <row r="2" spans="1:47" ht="11" thickBot="1">
      <c r="A2" s="39"/>
      <c r="B2" s="41"/>
      <c r="C2" s="40" t="s">
        <v>163</v>
      </c>
      <c r="D2" s="39" t="s">
        <v>162</v>
      </c>
      <c r="E2" s="39" t="s">
        <v>161</v>
      </c>
      <c r="F2" s="39" t="s">
        <v>23</v>
      </c>
      <c r="G2" s="39" t="s">
        <v>22</v>
      </c>
      <c r="H2" s="39" t="s">
        <v>21</v>
      </c>
      <c r="I2" s="39" t="s">
        <v>20</v>
      </c>
      <c r="J2" s="39" t="s">
        <v>19</v>
      </c>
      <c r="K2" s="39" t="s">
        <v>18</v>
      </c>
      <c r="L2" s="39" t="s">
        <v>17</v>
      </c>
      <c r="M2" s="39" t="s">
        <v>16</v>
      </c>
      <c r="N2" s="39" t="s">
        <v>15</v>
      </c>
      <c r="O2" s="39" t="s">
        <v>14</v>
      </c>
      <c r="P2" s="39" t="s">
        <v>162</v>
      </c>
      <c r="Q2" s="39" t="s">
        <v>161</v>
      </c>
      <c r="R2" s="39" t="s">
        <v>23</v>
      </c>
      <c r="S2" s="39" t="s">
        <v>22</v>
      </c>
      <c r="T2" s="39" t="s">
        <v>21</v>
      </c>
      <c r="U2" s="39" t="s">
        <v>20</v>
      </c>
      <c r="V2" s="39" t="s">
        <v>19</v>
      </c>
      <c r="W2" s="39" t="s">
        <v>18</v>
      </c>
      <c r="X2" s="39" t="s">
        <v>17</v>
      </c>
      <c r="Y2" s="39" t="s">
        <v>16</v>
      </c>
      <c r="Z2" s="39" t="s">
        <v>15</v>
      </c>
      <c r="AA2" s="39" t="s">
        <v>14</v>
      </c>
      <c r="AB2" s="39" t="s">
        <v>162</v>
      </c>
      <c r="AC2" s="39" t="s">
        <v>161</v>
      </c>
      <c r="AD2" s="39" t="s">
        <v>23</v>
      </c>
      <c r="AE2" s="39" t="s">
        <v>22</v>
      </c>
      <c r="AF2" s="39" t="s">
        <v>21</v>
      </c>
      <c r="AG2" s="39" t="s">
        <v>20</v>
      </c>
      <c r="AH2" s="39" t="s">
        <v>19</v>
      </c>
      <c r="AI2" s="39" t="s">
        <v>18</v>
      </c>
      <c r="AJ2" s="39" t="s">
        <v>17</v>
      </c>
      <c r="AK2" s="39" t="s">
        <v>16</v>
      </c>
      <c r="AL2" s="39" t="s">
        <v>15</v>
      </c>
      <c r="AM2" s="39" t="s">
        <v>14</v>
      </c>
      <c r="AN2" s="38" t="s">
        <v>6</v>
      </c>
      <c r="AO2" s="37" t="s">
        <v>160</v>
      </c>
      <c r="AP2" s="37" t="s">
        <v>159</v>
      </c>
      <c r="AQ2" s="37" t="s">
        <v>158</v>
      </c>
    </row>
    <row r="3" spans="1:47">
      <c r="A3" s="27" t="s">
        <v>157</v>
      </c>
      <c r="B3" s="26"/>
      <c r="C3" s="26" t="s">
        <v>156</v>
      </c>
      <c r="D3" s="25">
        <v>137024</v>
      </c>
      <c r="E3" s="25">
        <v>124938</v>
      </c>
      <c r="F3" s="25">
        <v>123284</v>
      </c>
      <c r="G3" s="25">
        <v>129256</v>
      </c>
      <c r="H3" s="25">
        <v>158981</v>
      </c>
      <c r="I3" s="25">
        <v>174260.23199999999</v>
      </c>
      <c r="J3" s="25">
        <v>185115.45924</v>
      </c>
      <c r="K3" s="25">
        <v>230451.64189999999</v>
      </c>
      <c r="L3" s="25">
        <v>188923.95778</v>
      </c>
      <c r="M3" s="25">
        <v>187297.30068369501</v>
      </c>
      <c r="N3" s="25">
        <v>179195.58019882001</v>
      </c>
      <c r="O3" s="25">
        <v>180618.05280835999</v>
      </c>
      <c r="P3" s="25">
        <v>38255</v>
      </c>
      <c r="Q3" s="25">
        <v>37146</v>
      </c>
      <c r="R3" s="25">
        <v>38501</v>
      </c>
      <c r="S3" s="25">
        <v>36181</v>
      </c>
      <c r="T3" s="25">
        <v>32407</v>
      </c>
      <c r="U3" s="25">
        <v>37263.847999999998</v>
      </c>
      <c r="V3" s="25">
        <v>37491.484539999998</v>
      </c>
      <c r="W3" s="25">
        <v>38222.193299999999</v>
      </c>
      <c r="X3" s="25">
        <v>37295.670344999999</v>
      </c>
      <c r="Y3" s="25">
        <v>38597.418224641602</v>
      </c>
      <c r="Z3" s="25">
        <v>36385.5957220934</v>
      </c>
      <c r="AA3" s="25">
        <v>37576.9713538164</v>
      </c>
      <c r="AB3" s="21">
        <v>175279</v>
      </c>
      <c r="AC3" s="21">
        <v>162084</v>
      </c>
      <c r="AD3" s="21">
        <v>161785</v>
      </c>
      <c r="AE3" s="21">
        <v>165437</v>
      </c>
      <c r="AF3" s="21">
        <v>191388</v>
      </c>
      <c r="AG3" s="21">
        <v>211524.08</v>
      </c>
      <c r="AH3" s="21">
        <v>222606.94378</v>
      </c>
      <c r="AI3" s="21">
        <v>268673.83519999997</v>
      </c>
      <c r="AJ3" s="21">
        <v>226219.62812499999</v>
      </c>
      <c r="AK3" s="21">
        <v>225894.7189083366</v>
      </c>
      <c r="AL3" s="21">
        <v>215581.1759209134</v>
      </c>
      <c r="AM3" s="21">
        <v>218195.02416217639</v>
      </c>
      <c r="AN3" s="20">
        <f t="shared" ref="AN3:AN49" si="0">(AM3/AL3-1)*100</f>
        <v>1.2124658983314385</v>
      </c>
      <c r="AO3" s="19">
        <f t="shared" ref="AO3:AO49" si="1">LOGEST(AD3:AI3)*100-100</f>
        <v>10.601233007784217</v>
      </c>
      <c r="AP3" s="19">
        <f t="shared" ref="AP3:AP49" si="2">LOGEST(AI3:AM3)*100-100</f>
        <v>-4.5376878984948945</v>
      </c>
      <c r="AQ3" s="19">
        <f t="shared" ref="AQ3:AQ48" si="3">LOGEST(AD3:AM3)*100-100</f>
        <v>3.5549053956422512</v>
      </c>
    </row>
    <row r="4" spans="1:47">
      <c r="A4" s="18" t="s">
        <v>155</v>
      </c>
      <c r="B4" s="28" t="s">
        <v>154</v>
      </c>
      <c r="C4" s="28" t="s">
        <v>153</v>
      </c>
      <c r="D4" s="21">
        <v>21560</v>
      </c>
      <c r="E4" s="21">
        <v>17831</v>
      </c>
      <c r="F4" s="21">
        <v>18957</v>
      </c>
      <c r="G4" s="21">
        <v>17304</v>
      </c>
      <c r="H4" s="21">
        <v>27968</v>
      </c>
      <c r="I4" s="21">
        <v>25422.560000000001</v>
      </c>
      <c r="J4" s="21">
        <v>29999.210620000002</v>
      </c>
      <c r="K4" s="21">
        <v>29954.464</v>
      </c>
      <c r="L4" s="21">
        <v>34432.37311</v>
      </c>
      <c r="M4" s="21">
        <v>33489.897373355903</v>
      </c>
      <c r="N4" s="21">
        <v>27107.4129414872</v>
      </c>
      <c r="O4" s="21">
        <v>27400.228345347899</v>
      </c>
      <c r="P4" s="21">
        <v>7897</v>
      </c>
      <c r="Q4" s="21">
        <v>2684</v>
      </c>
      <c r="R4" s="21">
        <v>1798</v>
      </c>
      <c r="S4" s="21">
        <v>2225</v>
      </c>
      <c r="T4" s="21">
        <v>3242</v>
      </c>
      <c r="U4" s="21">
        <v>2513.6959999999999</v>
      </c>
      <c r="V4" s="21">
        <v>2902.0328100000002</v>
      </c>
      <c r="W4" s="21">
        <v>3211.7147</v>
      </c>
      <c r="X4" s="21">
        <v>3682.3362120000002</v>
      </c>
      <c r="Y4" s="21">
        <v>2908.4776768789802</v>
      </c>
      <c r="Z4" s="21">
        <v>2552.87599042492</v>
      </c>
      <c r="AA4" s="21">
        <v>2702.2563381854402</v>
      </c>
      <c r="AB4" s="21">
        <v>29457</v>
      </c>
      <c r="AC4" s="21">
        <v>20515</v>
      </c>
      <c r="AD4" s="21">
        <v>20755</v>
      </c>
      <c r="AE4" s="21">
        <v>19529</v>
      </c>
      <c r="AF4" s="21">
        <v>31210</v>
      </c>
      <c r="AG4" s="21">
        <v>27936.256000000001</v>
      </c>
      <c r="AH4" s="21">
        <v>32901.243430000002</v>
      </c>
      <c r="AI4" s="21">
        <v>33166.178699999997</v>
      </c>
      <c r="AJ4" s="21">
        <v>38114.709322000002</v>
      </c>
      <c r="AK4" s="21">
        <v>36398.375050234885</v>
      </c>
      <c r="AL4" s="21">
        <v>29660.28893191212</v>
      </c>
      <c r="AM4" s="21">
        <v>30102.484683533341</v>
      </c>
      <c r="AN4" s="20">
        <f t="shared" si="0"/>
        <v>1.490867983910471</v>
      </c>
      <c r="AO4" s="19">
        <f t="shared" si="1"/>
        <v>11.461235497370595</v>
      </c>
      <c r="AP4" s="19">
        <f t="shared" si="2"/>
        <v>-4.3489684438666956</v>
      </c>
      <c r="AQ4" s="19">
        <f t="shared" si="3"/>
        <v>4.9556804974127289</v>
      </c>
    </row>
    <row r="5" spans="1:47">
      <c r="A5" s="18" t="s">
        <v>152</v>
      </c>
      <c r="B5" s="28" t="s">
        <v>151</v>
      </c>
      <c r="C5" s="28" t="s">
        <v>150</v>
      </c>
      <c r="D5" s="21">
        <v>9797</v>
      </c>
      <c r="E5" s="21">
        <v>8619</v>
      </c>
      <c r="F5" s="21">
        <v>11171</v>
      </c>
      <c r="G5" s="21">
        <v>10257</v>
      </c>
      <c r="H5" s="21">
        <v>12020</v>
      </c>
      <c r="I5" s="21">
        <v>13395.621999999999</v>
      </c>
      <c r="J5" s="21">
        <v>14376.02095</v>
      </c>
      <c r="K5" s="21">
        <v>14881.180899999999</v>
      </c>
      <c r="L5" s="21">
        <v>15105.62501</v>
      </c>
      <c r="M5" s="21">
        <v>13243.1369260723</v>
      </c>
      <c r="N5" s="21">
        <v>14647.985173410099</v>
      </c>
      <c r="O5" s="21">
        <v>14472.3497988733</v>
      </c>
      <c r="P5" s="21">
        <v>1248</v>
      </c>
      <c r="Q5" s="21">
        <v>567</v>
      </c>
      <c r="R5" s="21">
        <v>991</v>
      </c>
      <c r="S5" s="21">
        <v>818</v>
      </c>
      <c r="T5" s="21">
        <v>863</v>
      </c>
      <c r="U5" s="21">
        <v>1372.739</v>
      </c>
      <c r="V5" s="21">
        <v>1014.1437100000001</v>
      </c>
      <c r="W5" s="21">
        <v>1025.5988</v>
      </c>
      <c r="X5" s="21">
        <v>919.25129100000004</v>
      </c>
      <c r="Y5" s="21">
        <v>1059.6380050166699</v>
      </c>
      <c r="Z5" s="21">
        <v>828.21373322170996</v>
      </c>
      <c r="AA5" s="21">
        <v>863.30240855177999</v>
      </c>
      <c r="AB5" s="21">
        <v>11045</v>
      </c>
      <c r="AC5" s="21">
        <v>9186</v>
      </c>
      <c r="AD5" s="21">
        <v>12162</v>
      </c>
      <c r="AE5" s="21">
        <v>11075</v>
      </c>
      <c r="AF5" s="21">
        <v>12883</v>
      </c>
      <c r="AG5" s="21">
        <v>14768.360999999999</v>
      </c>
      <c r="AH5" s="21">
        <v>15390.16466</v>
      </c>
      <c r="AI5" s="21">
        <v>15906.779699999999</v>
      </c>
      <c r="AJ5" s="21">
        <v>16024.876301</v>
      </c>
      <c r="AK5" s="21">
        <v>14302.77493108897</v>
      </c>
      <c r="AL5" s="21">
        <v>15476.198906631809</v>
      </c>
      <c r="AM5" s="21">
        <v>15335.652207425079</v>
      </c>
      <c r="AN5" s="20">
        <f t="shared" si="0"/>
        <v>-0.90814740786578918</v>
      </c>
      <c r="AO5" s="19">
        <f t="shared" si="1"/>
        <v>7.2993643693111494</v>
      </c>
      <c r="AP5" s="19">
        <f t="shared" si="2"/>
        <v>-1.073883938412024</v>
      </c>
      <c r="AQ5" s="19">
        <f t="shared" si="3"/>
        <v>3.2203253338263664</v>
      </c>
    </row>
    <row r="6" spans="1:47">
      <c r="A6" s="18" t="s">
        <v>149</v>
      </c>
      <c r="B6" s="28" t="s">
        <v>148</v>
      </c>
      <c r="C6" s="28" t="s">
        <v>147</v>
      </c>
      <c r="D6" s="21">
        <v>26772</v>
      </c>
      <c r="E6" s="21">
        <v>23789</v>
      </c>
      <c r="F6" s="21">
        <v>20693</v>
      </c>
      <c r="G6" s="21">
        <v>20308</v>
      </c>
      <c r="H6" s="21">
        <v>20660</v>
      </c>
      <c r="I6" s="21">
        <v>25371.196</v>
      </c>
      <c r="J6" s="21">
        <v>28057.71153</v>
      </c>
      <c r="K6" s="21">
        <v>30570.122500000001</v>
      </c>
      <c r="L6" s="21">
        <v>24599.291799999999</v>
      </c>
      <c r="M6" s="21">
        <v>29447.806840488101</v>
      </c>
      <c r="N6" s="21">
        <v>31567.443568429</v>
      </c>
      <c r="O6" s="21">
        <v>31200.730795803102</v>
      </c>
      <c r="P6" s="21">
        <v>10734</v>
      </c>
      <c r="Q6" s="21">
        <v>10154</v>
      </c>
      <c r="R6" s="21">
        <v>8548</v>
      </c>
      <c r="S6" s="21">
        <v>8969</v>
      </c>
      <c r="T6" s="21">
        <v>8338</v>
      </c>
      <c r="U6" s="21">
        <v>10709.098</v>
      </c>
      <c r="V6" s="21">
        <v>10688.79882</v>
      </c>
      <c r="W6" s="21">
        <v>12202.774600000001</v>
      </c>
      <c r="X6" s="21">
        <v>10350.188614000001</v>
      </c>
      <c r="Y6" s="21">
        <v>11169.8562515463</v>
      </c>
      <c r="Z6" s="21">
        <v>12080.398868337799</v>
      </c>
      <c r="AA6" s="21">
        <v>12332.7573908703</v>
      </c>
      <c r="AB6" s="21">
        <v>37506</v>
      </c>
      <c r="AC6" s="21">
        <v>33943</v>
      </c>
      <c r="AD6" s="21">
        <v>29241</v>
      </c>
      <c r="AE6" s="21">
        <v>29277</v>
      </c>
      <c r="AF6" s="21">
        <v>28998</v>
      </c>
      <c r="AG6" s="21">
        <v>36080.294000000002</v>
      </c>
      <c r="AH6" s="21">
        <v>38746.510349999997</v>
      </c>
      <c r="AI6" s="21">
        <v>42772.897100000002</v>
      </c>
      <c r="AJ6" s="21">
        <v>34949.480413999998</v>
      </c>
      <c r="AK6" s="21">
        <v>40617.663092034403</v>
      </c>
      <c r="AL6" s="21">
        <v>43647.842436766798</v>
      </c>
      <c r="AM6" s="21">
        <v>43533.488186673399</v>
      </c>
      <c r="AN6" s="20">
        <f t="shared" si="0"/>
        <v>-0.26199290436649258</v>
      </c>
      <c r="AO6" s="19">
        <f t="shared" si="1"/>
        <v>8.8278542324706564</v>
      </c>
      <c r="AP6" s="19">
        <f t="shared" si="2"/>
        <v>2.6084591038753757</v>
      </c>
      <c r="AQ6" s="19">
        <f t="shared" si="3"/>
        <v>5.0094995624471892</v>
      </c>
    </row>
    <row r="7" spans="1:47">
      <c r="A7" s="18" t="s">
        <v>146</v>
      </c>
      <c r="B7" s="28" t="s">
        <v>145</v>
      </c>
      <c r="C7" s="28" t="s">
        <v>144</v>
      </c>
      <c r="D7" s="21">
        <v>35670</v>
      </c>
      <c r="E7" s="21">
        <v>34477</v>
      </c>
      <c r="F7" s="21">
        <v>37444</v>
      </c>
      <c r="G7" s="21">
        <v>43570</v>
      </c>
      <c r="H7" s="21">
        <v>53975</v>
      </c>
      <c r="I7" s="21">
        <v>65154.5</v>
      </c>
      <c r="J7" s="21">
        <v>66040.495689999996</v>
      </c>
      <c r="K7" s="21">
        <v>104930.9881</v>
      </c>
      <c r="L7" s="21">
        <v>67276.123649999994</v>
      </c>
      <c r="M7" s="21">
        <v>69042.204790533506</v>
      </c>
      <c r="N7" s="21">
        <v>65360.302700979002</v>
      </c>
      <c r="O7" s="21">
        <v>64463.922139019298</v>
      </c>
      <c r="P7" s="21">
        <v>9384</v>
      </c>
      <c r="Q7" s="21">
        <v>12185</v>
      </c>
      <c r="R7" s="21">
        <v>16453</v>
      </c>
      <c r="S7" s="21">
        <v>14887</v>
      </c>
      <c r="T7" s="21">
        <v>12733</v>
      </c>
      <c r="U7" s="21">
        <v>15011.648999999999</v>
      </c>
      <c r="V7" s="21">
        <v>16880.47309</v>
      </c>
      <c r="W7" s="21">
        <v>15595.166499999999</v>
      </c>
      <c r="X7" s="21">
        <v>17561.989181000001</v>
      </c>
      <c r="Y7" s="21">
        <v>16271.0643017396</v>
      </c>
      <c r="Z7" s="21">
        <v>16023.6743032579</v>
      </c>
      <c r="AA7" s="21">
        <v>16468.0049598474</v>
      </c>
      <c r="AB7" s="21">
        <v>45054</v>
      </c>
      <c r="AC7" s="21">
        <v>46662</v>
      </c>
      <c r="AD7" s="21">
        <v>53897</v>
      </c>
      <c r="AE7" s="21">
        <v>58457</v>
      </c>
      <c r="AF7" s="21">
        <v>66708</v>
      </c>
      <c r="AG7" s="21">
        <v>80166.149000000005</v>
      </c>
      <c r="AH7" s="21">
        <v>82920.968779999996</v>
      </c>
      <c r="AI7" s="21">
        <v>120526.15460000001</v>
      </c>
      <c r="AJ7" s="21">
        <v>84838.112830999991</v>
      </c>
      <c r="AK7" s="21">
        <v>85313.269092273113</v>
      </c>
      <c r="AL7" s="21">
        <v>81383.977004236905</v>
      </c>
      <c r="AM7" s="21">
        <v>80931.927098866698</v>
      </c>
      <c r="AN7" s="20">
        <f t="shared" si="0"/>
        <v>-0.55545320099885664</v>
      </c>
      <c r="AO7" s="19">
        <f t="shared" si="1"/>
        <v>16.205089049713209</v>
      </c>
      <c r="AP7" s="19">
        <f t="shared" si="2"/>
        <v>-8.0392494510117558</v>
      </c>
      <c r="AQ7" s="19">
        <f t="shared" si="3"/>
        <v>4.8083553191626862</v>
      </c>
      <c r="AS7" s="36"/>
      <c r="AT7" s="35" t="s">
        <v>143</v>
      </c>
      <c r="AU7" s="35" t="s">
        <v>142</v>
      </c>
    </row>
    <row r="8" spans="1:47">
      <c r="A8" s="18"/>
      <c r="B8" s="28"/>
      <c r="C8" s="30" t="s">
        <v>32</v>
      </c>
      <c r="D8" s="21">
        <f t="shared" ref="D8:AM8" si="4">SUM(D4:D7)</f>
        <v>93799</v>
      </c>
      <c r="E8" s="21">
        <f t="shared" si="4"/>
        <v>84716</v>
      </c>
      <c r="F8" s="21">
        <f t="shared" si="4"/>
        <v>88265</v>
      </c>
      <c r="G8" s="21">
        <f t="shared" si="4"/>
        <v>91439</v>
      </c>
      <c r="H8" s="21">
        <f t="shared" si="4"/>
        <v>114623</v>
      </c>
      <c r="I8" s="21">
        <f t="shared" si="4"/>
        <v>129343.878</v>
      </c>
      <c r="J8" s="21">
        <f t="shared" si="4"/>
        <v>138473.43878999999</v>
      </c>
      <c r="K8" s="21">
        <f t="shared" si="4"/>
        <v>180336.7555</v>
      </c>
      <c r="L8" s="21">
        <f t="shared" si="4"/>
        <v>141413.41357</v>
      </c>
      <c r="M8" s="21">
        <f t="shared" si="4"/>
        <v>145223.04593044979</v>
      </c>
      <c r="N8" s="21">
        <f t="shared" si="4"/>
        <v>138683.14438430528</v>
      </c>
      <c r="O8" s="21">
        <f t="shared" si="4"/>
        <v>137537.23107904359</v>
      </c>
      <c r="P8" s="21">
        <f t="shared" si="4"/>
        <v>29263</v>
      </c>
      <c r="Q8" s="21">
        <f t="shared" si="4"/>
        <v>25590</v>
      </c>
      <c r="R8" s="21">
        <f t="shared" si="4"/>
        <v>27790</v>
      </c>
      <c r="S8" s="21">
        <f t="shared" si="4"/>
        <v>26899</v>
      </c>
      <c r="T8" s="21">
        <f t="shared" si="4"/>
        <v>25176</v>
      </c>
      <c r="U8" s="21">
        <f t="shared" si="4"/>
        <v>29607.182000000001</v>
      </c>
      <c r="V8" s="21">
        <f t="shared" si="4"/>
        <v>31485.44843</v>
      </c>
      <c r="W8" s="21">
        <f t="shared" si="4"/>
        <v>32035.2546</v>
      </c>
      <c r="X8" s="21">
        <f t="shared" si="4"/>
        <v>32513.765298000002</v>
      </c>
      <c r="Y8" s="21">
        <f t="shared" si="4"/>
        <v>31409.036235181549</v>
      </c>
      <c r="Z8" s="21">
        <f t="shared" si="4"/>
        <v>31485.162895242327</v>
      </c>
      <c r="AA8" s="21">
        <f t="shared" si="4"/>
        <v>32366.321097454922</v>
      </c>
      <c r="AB8" s="21">
        <f t="shared" si="4"/>
        <v>123062</v>
      </c>
      <c r="AC8" s="21">
        <f t="shared" si="4"/>
        <v>110306</v>
      </c>
      <c r="AD8" s="21">
        <f t="shared" si="4"/>
        <v>116055</v>
      </c>
      <c r="AE8" s="21">
        <f t="shared" si="4"/>
        <v>118338</v>
      </c>
      <c r="AF8" s="21">
        <f t="shared" si="4"/>
        <v>139799</v>
      </c>
      <c r="AG8" s="21">
        <f t="shared" si="4"/>
        <v>158951.06</v>
      </c>
      <c r="AH8" s="21">
        <f t="shared" si="4"/>
        <v>169958.88722</v>
      </c>
      <c r="AI8" s="21">
        <f t="shared" si="4"/>
        <v>212372.01010000001</v>
      </c>
      <c r="AJ8" s="21">
        <f t="shared" si="4"/>
        <v>173927.17886799999</v>
      </c>
      <c r="AK8" s="21">
        <f t="shared" si="4"/>
        <v>176632.08216563138</v>
      </c>
      <c r="AL8" s="21">
        <f t="shared" si="4"/>
        <v>170168.30727954762</v>
      </c>
      <c r="AM8" s="21">
        <f t="shared" si="4"/>
        <v>169903.55217649852</v>
      </c>
      <c r="AN8" s="20">
        <f t="shared" si="0"/>
        <v>-0.1555842608307656</v>
      </c>
      <c r="AO8" s="19">
        <f t="shared" si="1"/>
        <v>12.865077421136888</v>
      </c>
      <c r="AP8" s="19">
        <f t="shared" si="2"/>
        <v>-4.5728048834327808</v>
      </c>
      <c r="AQ8" s="19">
        <f t="shared" si="3"/>
        <v>4.7362695080453818</v>
      </c>
      <c r="AR8" s="33" t="s">
        <v>141</v>
      </c>
      <c r="AS8" s="16" t="str">
        <f>C8</f>
        <v>Food products</v>
      </c>
      <c r="AT8" s="32">
        <f>AQ8</f>
        <v>4.7362695080453818</v>
      </c>
      <c r="AU8" s="32">
        <f>AN8</f>
        <v>-0.1555842608307656</v>
      </c>
    </row>
    <row r="9" spans="1:47">
      <c r="A9" s="18" t="s">
        <v>140</v>
      </c>
      <c r="B9" s="28" t="s">
        <v>43</v>
      </c>
      <c r="C9" s="28" t="s">
        <v>139</v>
      </c>
      <c r="D9" s="21">
        <v>29387</v>
      </c>
      <c r="E9" s="21">
        <v>24359</v>
      </c>
      <c r="F9" s="21">
        <v>19876</v>
      </c>
      <c r="G9" s="21">
        <v>20873</v>
      </c>
      <c r="H9" s="21">
        <v>26711</v>
      </c>
      <c r="I9" s="21">
        <v>25655.177</v>
      </c>
      <c r="J9" s="21">
        <v>28523.546050000001</v>
      </c>
      <c r="K9" s="21">
        <v>31125.182799999999</v>
      </c>
      <c r="L9" s="21">
        <v>28215.759870000002</v>
      </c>
      <c r="M9" s="21">
        <v>25247.348855499102</v>
      </c>
      <c r="N9" s="21">
        <v>24544.465264701699</v>
      </c>
      <c r="O9" s="21">
        <v>27924.9463555822</v>
      </c>
      <c r="P9" s="21">
        <v>1199</v>
      </c>
      <c r="Q9" s="21">
        <v>1307</v>
      </c>
      <c r="R9" s="21">
        <v>1191</v>
      </c>
      <c r="S9" s="21">
        <v>1018</v>
      </c>
      <c r="T9" s="21">
        <v>1734</v>
      </c>
      <c r="U9" s="21">
        <v>2131.2750000000001</v>
      </c>
      <c r="V9" s="21">
        <v>1469.7905800000001</v>
      </c>
      <c r="W9" s="21">
        <v>1312.9353000000001</v>
      </c>
      <c r="X9" s="21">
        <v>1437.7640699999999</v>
      </c>
      <c r="Y9" s="21">
        <v>2204.9317185417099</v>
      </c>
      <c r="Z9" s="21">
        <v>1651.8281224735899</v>
      </c>
      <c r="AA9" s="21">
        <v>1980.31666955641</v>
      </c>
      <c r="AB9" s="21">
        <v>30586</v>
      </c>
      <c r="AC9" s="21">
        <v>25666</v>
      </c>
      <c r="AD9" s="21">
        <v>21067</v>
      </c>
      <c r="AE9" s="21">
        <v>21891</v>
      </c>
      <c r="AF9" s="21">
        <v>28445</v>
      </c>
      <c r="AG9" s="21">
        <v>27786.452000000001</v>
      </c>
      <c r="AH9" s="21">
        <v>29993.336630000002</v>
      </c>
      <c r="AI9" s="21">
        <v>32438.1181</v>
      </c>
      <c r="AJ9" s="21">
        <v>29653.523940000003</v>
      </c>
      <c r="AK9" s="21">
        <v>27452.280574040811</v>
      </c>
      <c r="AL9" s="21">
        <v>26196.29338717529</v>
      </c>
      <c r="AM9" s="21">
        <v>29905.263025138611</v>
      </c>
      <c r="AN9" s="20">
        <f t="shared" si="0"/>
        <v>14.158375702797299</v>
      </c>
      <c r="AO9" s="19">
        <f t="shared" si="1"/>
        <v>9.1969621495256746</v>
      </c>
      <c r="AP9" s="19">
        <f t="shared" si="2"/>
        <v>-2.8249553989352876</v>
      </c>
      <c r="AQ9" s="19">
        <f t="shared" si="3"/>
        <v>2.7682764893768024</v>
      </c>
      <c r="AR9" s="33" t="s">
        <v>138</v>
      </c>
      <c r="AS9" s="16" t="str">
        <f>C11</f>
        <v>Beverages and tobacco</v>
      </c>
      <c r="AT9" s="32">
        <f>AQ11</f>
        <v>3.3876594693253992E-2</v>
      </c>
      <c r="AU9" s="32">
        <f>AN11</f>
        <v>6.3387392834506784</v>
      </c>
    </row>
    <row r="10" spans="1:47">
      <c r="A10" s="18" t="s">
        <v>137</v>
      </c>
      <c r="B10" s="28" t="s">
        <v>136</v>
      </c>
      <c r="C10" s="28" t="s">
        <v>135</v>
      </c>
      <c r="D10" s="21">
        <v>13838</v>
      </c>
      <c r="E10" s="21">
        <v>15863</v>
      </c>
      <c r="F10" s="21">
        <v>15142</v>
      </c>
      <c r="G10" s="21">
        <v>16945</v>
      </c>
      <c r="H10" s="21">
        <v>17646</v>
      </c>
      <c r="I10" s="21">
        <v>19261.175999999999</v>
      </c>
      <c r="J10" s="21">
        <v>18118.474399999999</v>
      </c>
      <c r="K10" s="21">
        <v>18989.703600000001</v>
      </c>
      <c r="L10" s="21">
        <v>19294.784339999998</v>
      </c>
      <c r="M10" s="21">
        <v>16826.905897745899</v>
      </c>
      <c r="N10" s="21">
        <v>15967.9705498127</v>
      </c>
      <c r="O10" s="21">
        <v>15155.875373733899</v>
      </c>
      <c r="P10" s="21">
        <v>7792</v>
      </c>
      <c r="Q10" s="21">
        <v>10250</v>
      </c>
      <c r="R10" s="21">
        <v>9519</v>
      </c>
      <c r="S10" s="21">
        <v>8264</v>
      </c>
      <c r="T10" s="21">
        <v>5498</v>
      </c>
      <c r="U10" s="21">
        <v>5525.3909999999996</v>
      </c>
      <c r="V10" s="21">
        <v>4536.2455200000004</v>
      </c>
      <c r="W10" s="21">
        <v>4874.0033999999996</v>
      </c>
      <c r="X10" s="21">
        <v>3344.140977</v>
      </c>
      <c r="Y10" s="21">
        <v>4983.4502709183498</v>
      </c>
      <c r="Z10" s="21">
        <v>3248.6047043774602</v>
      </c>
      <c r="AA10" s="21">
        <v>3230.3335868050299</v>
      </c>
      <c r="AB10" s="21">
        <v>21630</v>
      </c>
      <c r="AC10" s="21">
        <v>26113</v>
      </c>
      <c r="AD10" s="21">
        <v>24661</v>
      </c>
      <c r="AE10" s="21">
        <v>25209</v>
      </c>
      <c r="AF10" s="21">
        <v>23144</v>
      </c>
      <c r="AG10" s="21">
        <v>24786.566999999999</v>
      </c>
      <c r="AH10" s="21">
        <v>22654.71992</v>
      </c>
      <c r="AI10" s="21">
        <v>23863.707000000002</v>
      </c>
      <c r="AJ10" s="21">
        <v>22638.925316999997</v>
      </c>
      <c r="AK10" s="21">
        <v>21810.35616866425</v>
      </c>
      <c r="AL10" s="21">
        <v>19216.57525419016</v>
      </c>
      <c r="AM10" s="21">
        <v>18386.20896053893</v>
      </c>
      <c r="AN10" s="20">
        <f t="shared" si="0"/>
        <v>-4.3210940694032862</v>
      </c>
      <c r="AO10" s="19">
        <f t="shared" si="1"/>
        <v>-1.1822520698618462</v>
      </c>
      <c r="AP10" s="19">
        <f t="shared" si="2"/>
        <v>-6.6245140260767812</v>
      </c>
      <c r="AQ10" s="19">
        <f t="shared" si="3"/>
        <v>-3.0196810153092031</v>
      </c>
      <c r="AR10" s="33" t="s">
        <v>134</v>
      </c>
      <c r="AS10" s="16" t="str">
        <f>C15</f>
        <v>Textiles and apprarels</v>
      </c>
      <c r="AT10" s="32">
        <f>AQ15</f>
        <v>3.0113472225959441</v>
      </c>
      <c r="AU10" s="32">
        <f>AN15</f>
        <v>-10.259486214272828</v>
      </c>
    </row>
    <row r="11" spans="1:47">
      <c r="A11" s="18"/>
      <c r="B11" s="28"/>
      <c r="C11" s="30" t="s">
        <v>30</v>
      </c>
      <c r="D11" s="21">
        <f t="shared" ref="D11:AM11" si="5">D9+D10</f>
        <v>43225</v>
      </c>
      <c r="E11" s="21">
        <f t="shared" si="5"/>
        <v>40222</v>
      </c>
      <c r="F11" s="21">
        <f t="shared" si="5"/>
        <v>35018</v>
      </c>
      <c r="G11" s="21">
        <f t="shared" si="5"/>
        <v>37818</v>
      </c>
      <c r="H11" s="21">
        <f t="shared" si="5"/>
        <v>44357</v>
      </c>
      <c r="I11" s="21">
        <f t="shared" si="5"/>
        <v>44916.353000000003</v>
      </c>
      <c r="J11" s="21">
        <f t="shared" si="5"/>
        <v>46642.020449999996</v>
      </c>
      <c r="K11" s="21">
        <f t="shared" si="5"/>
        <v>50114.886400000003</v>
      </c>
      <c r="L11" s="21">
        <f t="shared" si="5"/>
        <v>47510.54421</v>
      </c>
      <c r="M11" s="21">
        <f t="shared" si="5"/>
        <v>42074.254753244997</v>
      </c>
      <c r="N11" s="21">
        <f t="shared" si="5"/>
        <v>40512.4358145144</v>
      </c>
      <c r="O11" s="21">
        <f t="shared" si="5"/>
        <v>43080.8217293161</v>
      </c>
      <c r="P11" s="21">
        <f t="shared" si="5"/>
        <v>8991</v>
      </c>
      <c r="Q11" s="21">
        <f t="shared" si="5"/>
        <v>11557</v>
      </c>
      <c r="R11" s="21">
        <f t="shared" si="5"/>
        <v>10710</v>
      </c>
      <c r="S11" s="21">
        <f t="shared" si="5"/>
        <v>9282</v>
      </c>
      <c r="T11" s="21">
        <f t="shared" si="5"/>
        <v>7232</v>
      </c>
      <c r="U11" s="21">
        <f t="shared" si="5"/>
        <v>7656.6659999999993</v>
      </c>
      <c r="V11" s="21">
        <f t="shared" si="5"/>
        <v>6006.0361000000003</v>
      </c>
      <c r="W11" s="21">
        <f t="shared" si="5"/>
        <v>6186.9386999999997</v>
      </c>
      <c r="X11" s="21">
        <f t="shared" si="5"/>
        <v>4781.9050470000002</v>
      </c>
      <c r="Y11" s="21">
        <f t="shared" si="5"/>
        <v>7188.3819894600601</v>
      </c>
      <c r="Z11" s="21">
        <f t="shared" si="5"/>
        <v>4900.4328268510499</v>
      </c>
      <c r="AA11" s="21">
        <f t="shared" si="5"/>
        <v>5210.6502563614395</v>
      </c>
      <c r="AB11" s="21">
        <f t="shared" si="5"/>
        <v>52216</v>
      </c>
      <c r="AC11" s="21">
        <f t="shared" si="5"/>
        <v>51779</v>
      </c>
      <c r="AD11" s="21">
        <f t="shared" si="5"/>
        <v>45728</v>
      </c>
      <c r="AE11" s="21">
        <f t="shared" si="5"/>
        <v>47100</v>
      </c>
      <c r="AF11" s="21">
        <f t="shared" si="5"/>
        <v>51589</v>
      </c>
      <c r="AG11" s="21">
        <f t="shared" si="5"/>
        <v>52573.019</v>
      </c>
      <c r="AH11" s="21">
        <f t="shared" si="5"/>
        <v>52648.056550000001</v>
      </c>
      <c r="AI11" s="21">
        <f t="shared" si="5"/>
        <v>56301.825100000002</v>
      </c>
      <c r="AJ11" s="21">
        <f t="shared" si="5"/>
        <v>52292.449257</v>
      </c>
      <c r="AK11" s="21">
        <f t="shared" si="5"/>
        <v>49262.636742705057</v>
      </c>
      <c r="AL11" s="21">
        <f t="shared" si="5"/>
        <v>45412.86864136545</v>
      </c>
      <c r="AM11" s="21">
        <f t="shared" si="5"/>
        <v>48291.471985677541</v>
      </c>
      <c r="AN11" s="20">
        <f t="shared" si="0"/>
        <v>6.3387392834506784</v>
      </c>
      <c r="AO11" s="19">
        <f t="shared" si="1"/>
        <v>4.0603949781657462</v>
      </c>
      <c r="AP11" s="19">
        <f t="shared" si="2"/>
        <v>-4.3811339006043255</v>
      </c>
      <c r="AQ11" s="19">
        <f t="shared" si="3"/>
        <v>3.3876594693253992E-2</v>
      </c>
      <c r="AR11" s="33" t="s">
        <v>121</v>
      </c>
      <c r="AS11" s="16" t="str">
        <f>C16</f>
        <v>Leather and related products</v>
      </c>
      <c r="AT11" s="32">
        <f>AQ16</f>
        <v>4.7079627396609141</v>
      </c>
      <c r="AU11" s="32">
        <f>AN16</f>
        <v>-7.4933878581389219</v>
      </c>
    </row>
    <row r="12" spans="1:47">
      <c r="A12" s="27" t="s">
        <v>133</v>
      </c>
      <c r="B12" s="26"/>
      <c r="C12" s="26" t="s">
        <v>132</v>
      </c>
      <c r="D12" s="25">
        <v>110333</v>
      </c>
      <c r="E12" s="25">
        <v>131494</v>
      </c>
      <c r="F12" s="25">
        <v>147416</v>
      </c>
      <c r="G12" s="25">
        <v>148945</v>
      </c>
      <c r="H12" s="25">
        <v>174448</v>
      </c>
      <c r="I12" s="25">
        <v>181313.084</v>
      </c>
      <c r="J12" s="25">
        <v>193316.28867000001</v>
      </c>
      <c r="K12" s="25">
        <v>206279.94639999999</v>
      </c>
      <c r="L12" s="25">
        <v>200503.83449000001</v>
      </c>
      <c r="M12" s="25">
        <v>178783.64087934099</v>
      </c>
      <c r="N12" s="25">
        <v>208421.83171632601</v>
      </c>
      <c r="O12" s="25">
        <v>185515.69693650701</v>
      </c>
      <c r="P12" s="25">
        <v>50042</v>
      </c>
      <c r="Q12" s="25">
        <v>54618</v>
      </c>
      <c r="R12" s="25">
        <v>80656</v>
      </c>
      <c r="S12" s="25">
        <v>78257</v>
      </c>
      <c r="T12" s="25">
        <v>96197</v>
      </c>
      <c r="U12" s="25">
        <v>90831.811000000002</v>
      </c>
      <c r="V12" s="25">
        <v>98402.676569999996</v>
      </c>
      <c r="W12" s="25">
        <v>105368.2727</v>
      </c>
      <c r="X12" s="25">
        <v>101862.22197100001</v>
      </c>
      <c r="Y12" s="25">
        <v>95271.809951523697</v>
      </c>
      <c r="Z12" s="25">
        <v>115856.119047973</v>
      </c>
      <c r="AA12" s="25">
        <v>106398.859251278</v>
      </c>
      <c r="AB12" s="21">
        <v>160375</v>
      </c>
      <c r="AC12" s="21">
        <v>186112</v>
      </c>
      <c r="AD12" s="21">
        <v>228072</v>
      </c>
      <c r="AE12" s="21">
        <v>227202</v>
      </c>
      <c r="AF12" s="21">
        <v>270645</v>
      </c>
      <c r="AG12" s="21">
        <v>272144.89500000002</v>
      </c>
      <c r="AH12" s="21">
        <v>291718.96523999999</v>
      </c>
      <c r="AI12" s="21">
        <v>311648.21909999999</v>
      </c>
      <c r="AJ12" s="21">
        <v>302366.056461</v>
      </c>
      <c r="AK12" s="21">
        <v>274055.45083086472</v>
      </c>
      <c r="AL12" s="21">
        <v>324277.95076429902</v>
      </c>
      <c r="AM12" s="21">
        <v>291914.556187785</v>
      </c>
      <c r="AN12" s="20">
        <f t="shared" si="0"/>
        <v>-9.9801403395562094</v>
      </c>
      <c r="AO12" s="19">
        <f t="shared" si="1"/>
        <v>6.8423570815579637</v>
      </c>
      <c r="AP12" s="19">
        <f t="shared" si="2"/>
        <v>-0.60680327136915935</v>
      </c>
      <c r="AQ12" s="19">
        <f t="shared" si="3"/>
        <v>3.1742697502807005</v>
      </c>
      <c r="AR12" s="13" t="s">
        <v>131</v>
      </c>
      <c r="AS12" s="16" t="str">
        <f>C17</f>
        <v>Metal &amp; metal products</v>
      </c>
      <c r="AT12" s="32">
        <f>AQ17</f>
        <v>6.7452467031964005</v>
      </c>
      <c r="AU12" s="32">
        <f>AN17</f>
        <v>-2.0535402605782571</v>
      </c>
    </row>
    <row r="13" spans="1:47">
      <c r="A13" s="18" t="s">
        <v>130</v>
      </c>
      <c r="B13" s="28" t="s">
        <v>129</v>
      </c>
      <c r="C13" s="28" t="s">
        <v>128</v>
      </c>
      <c r="D13" s="21">
        <v>75528</v>
      </c>
      <c r="E13" s="21">
        <v>96977</v>
      </c>
      <c r="F13" s="21">
        <v>105383</v>
      </c>
      <c r="G13" s="21">
        <v>108541</v>
      </c>
      <c r="H13" s="21">
        <v>125822</v>
      </c>
      <c r="I13" s="21">
        <v>126553.84</v>
      </c>
      <c r="J13" s="21">
        <v>134219.22575000001</v>
      </c>
      <c r="K13" s="21">
        <v>141391.10159999999</v>
      </c>
      <c r="L13" s="21">
        <v>132459.20910000001</v>
      </c>
      <c r="M13" s="21">
        <v>125409.84939909</v>
      </c>
      <c r="N13" s="21">
        <v>142841.55381215599</v>
      </c>
      <c r="O13" s="21">
        <v>126396.64675251101</v>
      </c>
      <c r="P13" s="21">
        <v>35145</v>
      </c>
      <c r="Q13" s="21">
        <v>39734</v>
      </c>
      <c r="R13" s="21">
        <v>62279</v>
      </c>
      <c r="S13" s="21">
        <v>62324</v>
      </c>
      <c r="T13" s="21">
        <v>76329</v>
      </c>
      <c r="U13" s="21">
        <v>71389.37</v>
      </c>
      <c r="V13" s="21">
        <v>77293.801739999995</v>
      </c>
      <c r="W13" s="21">
        <v>81131.566900000005</v>
      </c>
      <c r="X13" s="21">
        <v>76590.763328999994</v>
      </c>
      <c r="Y13" s="21">
        <v>75281.613721828995</v>
      </c>
      <c r="Z13" s="21">
        <v>89829.755823355197</v>
      </c>
      <c r="AA13" s="21">
        <v>82078.320582449698</v>
      </c>
      <c r="AB13" s="21">
        <v>110673</v>
      </c>
      <c r="AC13" s="21">
        <v>136711</v>
      </c>
      <c r="AD13" s="21">
        <v>167662</v>
      </c>
      <c r="AE13" s="21">
        <v>170865</v>
      </c>
      <c r="AF13" s="21">
        <v>202151</v>
      </c>
      <c r="AG13" s="21">
        <v>197943.21</v>
      </c>
      <c r="AH13" s="21">
        <v>211513.02749000001</v>
      </c>
      <c r="AI13" s="21">
        <v>222522.6685</v>
      </c>
      <c r="AJ13" s="21">
        <v>209049.97242900002</v>
      </c>
      <c r="AK13" s="21">
        <v>200691.46312091901</v>
      </c>
      <c r="AL13" s="21">
        <v>232671.30963551119</v>
      </c>
      <c r="AM13" s="21">
        <v>208474.9673349607</v>
      </c>
      <c r="AN13" s="20">
        <f t="shared" si="0"/>
        <v>-10.399366530602771</v>
      </c>
      <c r="AO13" s="19">
        <f t="shared" si="1"/>
        <v>5.9854231382725516</v>
      </c>
      <c r="AP13" s="19">
        <f t="shared" si="2"/>
        <v>-0.23339286057256459</v>
      </c>
      <c r="AQ13" s="19">
        <f t="shared" si="3"/>
        <v>2.6405529411364057</v>
      </c>
      <c r="AR13" s="33" t="s">
        <v>127</v>
      </c>
      <c r="AS13" s="16" t="str">
        <f>C28</f>
        <v>Computer, electronic, electrical &amp; optical products</v>
      </c>
      <c r="AT13" s="32">
        <f>AQ28</f>
        <v>5.4134680317643529</v>
      </c>
      <c r="AU13" s="32">
        <f>AN28</f>
        <v>-5.9411184563865067</v>
      </c>
    </row>
    <row r="14" spans="1:47">
      <c r="A14" s="18" t="s">
        <v>126</v>
      </c>
      <c r="B14" s="28" t="s">
        <v>125</v>
      </c>
      <c r="C14" s="28" t="s">
        <v>124</v>
      </c>
      <c r="D14" s="21">
        <v>24865</v>
      </c>
      <c r="E14" s="21">
        <v>25242</v>
      </c>
      <c r="F14" s="21">
        <v>30460</v>
      </c>
      <c r="G14" s="21">
        <v>28899</v>
      </c>
      <c r="H14" s="21">
        <v>33612</v>
      </c>
      <c r="I14" s="21">
        <v>38774.83</v>
      </c>
      <c r="J14" s="21">
        <v>41634.787660000002</v>
      </c>
      <c r="K14" s="21">
        <v>45382.974399999999</v>
      </c>
      <c r="L14" s="21">
        <v>48352.846019999997</v>
      </c>
      <c r="M14" s="21">
        <v>37276.601652241501</v>
      </c>
      <c r="N14" s="21">
        <v>46091.765171796404</v>
      </c>
      <c r="O14" s="21">
        <v>41324.322547395597</v>
      </c>
      <c r="P14" s="21">
        <v>7074</v>
      </c>
      <c r="Q14" s="21">
        <v>7480</v>
      </c>
      <c r="R14" s="21">
        <v>9154</v>
      </c>
      <c r="S14" s="21">
        <v>7547</v>
      </c>
      <c r="T14" s="21">
        <v>8999</v>
      </c>
      <c r="U14" s="21">
        <v>9793.5740000000005</v>
      </c>
      <c r="V14" s="21">
        <v>10347.609640000001</v>
      </c>
      <c r="W14" s="21">
        <v>11682.9647</v>
      </c>
      <c r="X14" s="21">
        <v>12717.022763000001</v>
      </c>
      <c r="Y14" s="21">
        <v>10726.926394542201</v>
      </c>
      <c r="Z14" s="21">
        <v>12766.3268656041</v>
      </c>
      <c r="AA14" s="21">
        <v>11820.693015371</v>
      </c>
      <c r="AB14" s="21">
        <v>31939</v>
      </c>
      <c r="AC14" s="21">
        <v>32722</v>
      </c>
      <c r="AD14" s="21">
        <v>39614</v>
      </c>
      <c r="AE14" s="21">
        <v>36446</v>
      </c>
      <c r="AF14" s="21">
        <v>42611</v>
      </c>
      <c r="AG14" s="21">
        <v>48568.404000000002</v>
      </c>
      <c r="AH14" s="21">
        <v>51982.397300000004</v>
      </c>
      <c r="AI14" s="21">
        <v>57065.939100000003</v>
      </c>
      <c r="AJ14" s="21">
        <v>61069.868782999998</v>
      </c>
      <c r="AK14" s="21">
        <v>48003.5280467837</v>
      </c>
      <c r="AL14" s="21">
        <v>58858.092037400507</v>
      </c>
      <c r="AM14" s="21">
        <v>53145.015562766595</v>
      </c>
      <c r="AN14" s="20">
        <f t="shared" si="0"/>
        <v>-9.7065267949963836</v>
      </c>
      <c r="AO14" s="19">
        <f t="shared" si="1"/>
        <v>9.01552852339222</v>
      </c>
      <c r="AP14" s="19">
        <f t="shared" si="2"/>
        <v>-1.7765841363824961</v>
      </c>
      <c r="AQ14" s="19">
        <f t="shared" si="3"/>
        <v>4.5716682533435602</v>
      </c>
      <c r="AR14" s="33" t="s">
        <v>87</v>
      </c>
      <c r="AS14" s="16" t="str">
        <f>C29</f>
        <v>Machinery and equipment n.e.c</v>
      </c>
      <c r="AT14" s="32">
        <f>AQ29</f>
        <v>6.4815427753616746</v>
      </c>
      <c r="AU14" s="32">
        <f>AN29</f>
        <v>5.8551855925774277</v>
      </c>
    </row>
    <row r="15" spans="1:47">
      <c r="A15" s="18"/>
      <c r="B15" s="28"/>
      <c r="C15" s="30" t="s">
        <v>28</v>
      </c>
      <c r="D15" s="21">
        <f t="shared" ref="D15:AM15" si="6">D13+D14</f>
        <v>100393</v>
      </c>
      <c r="E15" s="21">
        <f t="shared" si="6"/>
        <v>122219</v>
      </c>
      <c r="F15" s="21">
        <f t="shared" si="6"/>
        <v>135843</v>
      </c>
      <c r="G15" s="21">
        <f t="shared" si="6"/>
        <v>137440</v>
      </c>
      <c r="H15" s="21">
        <f t="shared" si="6"/>
        <v>159434</v>
      </c>
      <c r="I15" s="21">
        <f t="shared" si="6"/>
        <v>165328.66999999998</v>
      </c>
      <c r="J15" s="21">
        <f t="shared" si="6"/>
        <v>175854.01341000001</v>
      </c>
      <c r="K15" s="21">
        <f t="shared" si="6"/>
        <v>186774.076</v>
      </c>
      <c r="L15" s="21">
        <f t="shared" si="6"/>
        <v>180812.05512</v>
      </c>
      <c r="M15" s="21">
        <f t="shared" si="6"/>
        <v>162686.4510513315</v>
      </c>
      <c r="N15" s="21">
        <f t="shared" si="6"/>
        <v>188933.3189839524</v>
      </c>
      <c r="O15" s="21">
        <f t="shared" si="6"/>
        <v>167720.9692999066</v>
      </c>
      <c r="P15" s="21">
        <f t="shared" si="6"/>
        <v>42219</v>
      </c>
      <c r="Q15" s="21">
        <f t="shared" si="6"/>
        <v>47214</v>
      </c>
      <c r="R15" s="21">
        <f t="shared" si="6"/>
        <v>71433</v>
      </c>
      <c r="S15" s="21">
        <f t="shared" si="6"/>
        <v>69871</v>
      </c>
      <c r="T15" s="21">
        <f t="shared" si="6"/>
        <v>85328</v>
      </c>
      <c r="U15" s="21">
        <f t="shared" si="6"/>
        <v>81182.943999999989</v>
      </c>
      <c r="V15" s="21">
        <f t="shared" si="6"/>
        <v>87641.41137999999</v>
      </c>
      <c r="W15" s="21">
        <f t="shared" si="6"/>
        <v>92814.531600000002</v>
      </c>
      <c r="X15" s="21">
        <f t="shared" si="6"/>
        <v>89307.786091999995</v>
      </c>
      <c r="Y15" s="21">
        <f t="shared" si="6"/>
        <v>86008.540116371194</v>
      </c>
      <c r="Z15" s="21">
        <f t="shared" si="6"/>
        <v>102596.0826889593</v>
      </c>
      <c r="AA15" s="21">
        <f t="shared" si="6"/>
        <v>93899.013597820696</v>
      </c>
      <c r="AB15" s="21">
        <f t="shared" si="6"/>
        <v>142612</v>
      </c>
      <c r="AC15" s="21">
        <f t="shared" si="6"/>
        <v>169433</v>
      </c>
      <c r="AD15" s="21">
        <f t="shared" si="6"/>
        <v>207276</v>
      </c>
      <c r="AE15" s="21">
        <f t="shared" si="6"/>
        <v>207311</v>
      </c>
      <c r="AF15" s="21">
        <f t="shared" si="6"/>
        <v>244762</v>
      </c>
      <c r="AG15" s="21">
        <f t="shared" si="6"/>
        <v>246511.614</v>
      </c>
      <c r="AH15" s="21">
        <f t="shared" si="6"/>
        <v>263495.42479000002</v>
      </c>
      <c r="AI15" s="21">
        <f t="shared" si="6"/>
        <v>279588.60759999999</v>
      </c>
      <c r="AJ15" s="21">
        <f t="shared" si="6"/>
        <v>270119.841212</v>
      </c>
      <c r="AK15" s="21">
        <f t="shared" si="6"/>
        <v>248694.99116770271</v>
      </c>
      <c r="AL15" s="21">
        <f t="shared" si="6"/>
        <v>291529.40167291171</v>
      </c>
      <c r="AM15" s="21">
        <f t="shared" si="6"/>
        <v>261619.98289772728</v>
      </c>
      <c r="AN15" s="20">
        <f t="shared" si="0"/>
        <v>-10.259486214272828</v>
      </c>
      <c r="AO15" s="19">
        <f t="shared" si="1"/>
        <v>6.5571989353588407</v>
      </c>
      <c r="AP15" s="19">
        <f t="shared" si="2"/>
        <v>-0.56417624822086054</v>
      </c>
      <c r="AQ15" s="19">
        <f t="shared" si="3"/>
        <v>3.0113472225959441</v>
      </c>
      <c r="AR15" s="33" t="s">
        <v>123</v>
      </c>
      <c r="AS15" s="16" t="str">
        <f>C30</f>
        <v>Transport equipments</v>
      </c>
      <c r="AT15" s="32">
        <f>AQ30</f>
        <v>5.986768064165588</v>
      </c>
      <c r="AU15" s="32">
        <f>AN30</f>
        <v>11.471431743217831</v>
      </c>
    </row>
    <row r="16" spans="1:47">
      <c r="A16" s="18" t="s">
        <v>122</v>
      </c>
      <c r="B16" s="28" t="s">
        <v>121</v>
      </c>
      <c r="C16" s="30" t="s">
        <v>31</v>
      </c>
      <c r="D16" s="21">
        <v>9941</v>
      </c>
      <c r="E16" s="21">
        <v>9274</v>
      </c>
      <c r="F16" s="21">
        <v>11572</v>
      </c>
      <c r="G16" s="21">
        <v>11505</v>
      </c>
      <c r="H16" s="21">
        <v>15013</v>
      </c>
      <c r="I16" s="21">
        <v>15984.414000000001</v>
      </c>
      <c r="J16" s="21">
        <v>17462.275249999999</v>
      </c>
      <c r="K16" s="21">
        <v>19505.870500000001</v>
      </c>
      <c r="L16" s="21">
        <v>19691.77937</v>
      </c>
      <c r="M16" s="21">
        <v>16097.189828009299</v>
      </c>
      <c r="N16" s="21">
        <v>19488.512732374202</v>
      </c>
      <c r="O16" s="21">
        <v>17794.7276365998</v>
      </c>
      <c r="P16" s="21">
        <v>7822</v>
      </c>
      <c r="Q16" s="21">
        <v>7404</v>
      </c>
      <c r="R16" s="21">
        <v>9223</v>
      </c>
      <c r="S16" s="21">
        <v>8386</v>
      </c>
      <c r="T16" s="21">
        <v>10868</v>
      </c>
      <c r="U16" s="21">
        <v>9648.8670000000002</v>
      </c>
      <c r="V16" s="21">
        <v>10761.2652</v>
      </c>
      <c r="W16" s="21">
        <v>12553.741099999999</v>
      </c>
      <c r="X16" s="21">
        <v>12554.435878</v>
      </c>
      <c r="Y16" s="21">
        <v>9263.2698351524195</v>
      </c>
      <c r="Z16" s="21">
        <v>13260.0363590134</v>
      </c>
      <c r="AA16" s="21">
        <v>12499.8456534571</v>
      </c>
      <c r="AB16" s="21">
        <v>17763</v>
      </c>
      <c r="AC16" s="21">
        <v>16678</v>
      </c>
      <c r="AD16" s="21">
        <v>20795</v>
      </c>
      <c r="AE16" s="21">
        <v>19891</v>
      </c>
      <c r="AF16" s="21">
        <v>25881</v>
      </c>
      <c r="AG16" s="21">
        <v>25633.281000000003</v>
      </c>
      <c r="AH16" s="21">
        <v>28223.54045</v>
      </c>
      <c r="AI16" s="21">
        <v>32059.6116</v>
      </c>
      <c r="AJ16" s="21">
        <v>32246.215248</v>
      </c>
      <c r="AK16" s="21">
        <v>25360.459663161717</v>
      </c>
      <c r="AL16" s="21">
        <v>32748.549091387602</v>
      </c>
      <c r="AM16" s="21">
        <v>30294.573290056898</v>
      </c>
      <c r="AN16" s="20">
        <f t="shared" si="0"/>
        <v>-7.4933878581389219</v>
      </c>
      <c r="AO16" s="19">
        <f t="shared" si="1"/>
        <v>9.5878514278164886</v>
      </c>
      <c r="AP16" s="19">
        <f t="shared" si="2"/>
        <v>-0.97322215581705507</v>
      </c>
      <c r="AQ16" s="19">
        <f t="shared" si="3"/>
        <v>4.7079627396609141</v>
      </c>
      <c r="AR16" s="33" t="s">
        <v>120</v>
      </c>
      <c r="AS16" s="16" t="str">
        <f>C42</f>
        <v>Wood products and furniture</v>
      </c>
      <c r="AT16" s="32">
        <f>AQ42</f>
        <v>9.220931205583426</v>
      </c>
      <c r="AU16" s="32">
        <f>AN42</f>
        <v>10.390327130798148</v>
      </c>
    </row>
    <row r="17" spans="1:47">
      <c r="A17" s="27" t="s">
        <v>119</v>
      </c>
      <c r="B17" s="26"/>
      <c r="C17" s="34" t="s">
        <v>36</v>
      </c>
      <c r="D17" s="25">
        <v>212738</v>
      </c>
      <c r="E17" s="25">
        <v>209988</v>
      </c>
      <c r="F17" s="25">
        <v>262671</v>
      </c>
      <c r="G17" s="25">
        <v>243321</v>
      </c>
      <c r="H17" s="25">
        <v>207823</v>
      </c>
      <c r="I17" s="25">
        <v>265622.36</v>
      </c>
      <c r="J17" s="25">
        <v>297445.91434000002</v>
      </c>
      <c r="K17" s="25">
        <v>304377.22940000001</v>
      </c>
      <c r="L17" s="25">
        <v>308477.42716999998</v>
      </c>
      <c r="M17" s="25">
        <v>359480.03231251199</v>
      </c>
      <c r="N17" s="25">
        <v>431772.97091968101</v>
      </c>
      <c r="O17" s="25">
        <v>422179.61890166998</v>
      </c>
      <c r="P17" s="25">
        <v>27435</v>
      </c>
      <c r="Q17" s="25">
        <v>40102</v>
      </c>
      <c r="R17" s="25">
        <v>29423</v>
      </c>
      <c r="S17" s="25">
        <v>30716</v>
      </c>
      <c r="T17" s="25">
        <v>27498</v>
      </c>
      <c r="U17" s="25">
        <v>31492.687999999998</v>
      </c>
      <c r="V17" s="25">
        <v>34293.071060000002</v>
      </c>
      <c r="W17" s="25">
        <v>34422.867899999997</v>
      </c>
      <c r="X17" s="25">
        <v>33514.371313000003</v>
      </c>
      <c r="Y17" s="25">
        <v>34892.0923154677</v>
      </c>
      <c r="Z17" s="25">
        <v>34573.000500682501</v>
      </c>
      <c r="AA17" s="25">
        <v>34589.750241991598</v>
      </c>
      <c r="AB17" s="21">
        <v>240173</v>
      </c>
      <c r="AC17" s="21">
        <v>250090</v>
      </c>
      <c r="AD17" s="21">
        <v>292094</v>
      </c>
      <c r="AE17" s="21">
        <v>274037</v>
      </c>
      <c r="AF17" s="21">
        <v>235321</v>
      </c>
      <c r="AG17" s="21">
        <v>297115.04800000001</v>
      </c>
      <c r="AH17" s="21">
        <v>331738.98540000001</v>
      </c>
      <c r="AI17" s="21">
        <v>338800.09730000002</v>
      </c>
      <c r="AJ17" s="21">
        <v>341991.79848299996</v>
      </c>
      <c r="AK17" s="21">
        <v>394372.12462797971</v>
      </c>
      <c r="AL17" s="21">
        <v>466345.97142036352</v>
      </c>
      <c r="AM17" s="21">
        <v>456769.36914366158</v>
      </c>
      <c r="AN17" s="20">
        <f t="shared" si="0"/>
        <v>-2.0535402605782571</v>
      </c>
      <c r="AO17" s="19">
        <f t="shared" si="1"/>
        <v>4.5224156304436605</v>
      </c>
      <c r="AP17" s="19">
        <f t="shared" si="2"/>
        <v>9.5014684033005921</v>
      </c>
      <c r="AQ17" s="19">
        <f t="shared" si="3"/>
        <v>6.7452467031964005</v>
      </c>
      <c r="AR17" s="33" t="s">
        <v>80</v>
      </c>
      <c r="AS17" s="16" t="str">
        <f>C32</f>
        <v>Coke &amp; refined petroleum products</v>
      </c>
      <c r="AT17" s="32">
        <f>AQ32</f>
        <v>-4.0199614315166485</v>
      </c>
      <c r="AU17" s="32">
        <f>AN32</f>
        <v>-23.051344743356484</v>
      </c>
    </row>
    <row r="18" spans="1:47">
      <c r="A18" s="18" t="s">
        <v>118</v>
      </c>
      <c r="B18" s="28" t="s">
        <v>117</v>
      </c>
      <c r="C18" s="28" t="s">
        <v>116</v>
      </c>
      <c r="D18" s="21">
        <v>128476</v>
      </c>
      <c r="E18" s="21">
        <v>104513</v>
      </c>
      <c r="F18" s="21">
        <v>175018</v>
      </c>
      <c r="G18" s="21">
        <v>140901</v>
      </c>
      <c r="H18" s="21">
        <v>101137</v>
      </c>
      <c r="I18" s="21">
        <v>155889.94500000001</v>
      </c>
      <c r="J18" s="21">
        <v>171641.08596999999</v>
      </c>
      <c r="K18" s="21">
        <v>192020.63519999999</v>
      </c>
      <c r="L18" s="21">
        <v>189923.17621000001</v>
      </c>
      <c r="M18" s="21">
        <v>241993.59637239799</v>
      </c>
      <c r="N18" s="21">
        <v>295508.47589932301</v>
      </c>
      <c r="O18" s="21">
        <v>288509.85539623001</v>
      </c>
      <c r="P18" s="21">
        <v>3887</v>
      </c>
      <c r="Q18" s="21">
        <v>3027</v>
      </c>
      <c r="R18" s="21">
        <v>3463</v>
      </c>
      <c r="S18" s="21">
        <v>3004</v>
      </c>
      <c r="T18" s="21">
        <v>3424</v>
      </c>
      <c r="U18" s="21">
        <v>4223.8360000000002</v>
      </c>
      <c r="V18" s="21">
        <v>4887.67047</v>
      </c>
      <c r="W18" s="21">
        <v>5197.2151000000003</v>
      </c>
      <c r="X18" s="21">
        <v>5040.2648120000003</v>
      </c>
      <c r="Y18" s="21">
        <v>6491.0473515642198</v>
      </c>
      <c r="Z18" s="21">
        <v>5324.04025389868</v>
      </c>
      <c r="AA18" s="21">
        <v>5739.9980503153502</v>
      </c>
      <c r="AB18" s="21">
        <v>132363</v>
      </c>
      <c r="AC18" s="21">
        <v>107540</v>
      </c>
      <c r="AD18" s="21">
        <v>178481</v>
      </c>
      <c r="AE18" s="21">
        <v>143905</v>
      </c>
      <c r="AF18" s="21">
        <v>104561</v>
      </c>
      <c r="AG18" s="21">
        <v>160113.78100000002</v>
      </c>
      <c r="AH18" s="21">
        <v>176528.75644</v>
      </c>
      <c r="AI18" s="21">
        <v>197217.85029999999</v>
      </c>
      <c r="AJ18" s="21">
        <v>194963.44102200001</v>
      </c>
      <c r="AK18" s="21">
        <v>248484.64372396222</v>
      </c>
      <c r="AL18" s="21">
        <v>300832.51615322166</v>
      </c>
      <c r="AM18" s="21">
        <v>294249.85344654537</v>
      </c>
      <c r="AN18" s="20">
        <f t="shared" si="0"/>
        <v>-2.1881486718422272</v>
      </c>
      <c r="AO18" s="19">
        <f t="shared" si="1"/>
        <v>4.4929789665397664</v>
      </c>
      <c r="AP18" s="19">
        <f t="shared" si="2"/>
        <v>13.133485239320805</v>
      </c>
      <c r="AQ18" s="19">
        <f t="shared" si="3"/>
        <v>9.3120309182754397</v>
      </c>
      <c r="AR18" s="33" t="s">
        <v>78</v>
      </c>
      <c r="AS18" s="16" t="str">
        <f>C33</f>
        <v>Chemical and chemical products except pharma</v>
      </c>
      <c r="AT18" s="32">
        <f>AQ33</f>
        <v>9.5601916303629508</v>
      </c>
      <c r="AU18" s="32">
        <f>AN33</f>
        <v>2.1811957458224507</v>
      </c>
    </row>
    <row r="19" spans="1:47" ht="10.5" customHeight="1">
      <c r="A19" s="18" t="s">
        <v>115</v>
      </c>
      <c r="B19" s="28" t="s">
        <v>114</v>
      </c>
      <c r="C19" s="28" t="s">
        <v>113</v>
      </c>
      <c r="D19" s="21">
        <v>30312</v>
      </c>
      <c r="E19" s="21">
        <v>46298</v>
      </c>
      <c r="F19" s="21">
        <v>33281</v>
      </c>
      <c r="G19" s="21">
        <v>46965</v>
      </c>
      <c r="H19" s="21">
        <v>54277</v>
      </c>
      <c r="I19" s="21">
        <v>41173.620999999999</v>
      </c>
      <c r="J19" s="21">
        <v>56872.582159999998</v>
      </c>
      <c r="K19" s="21">
        <v>43675.906000000003</v>
      </c>
      <c r="L19" s="21">
        <v>47359.217470000003</v>
      </c>
      <c r="M19" s="21">
        <v>52998.668034732502</v>
      </c>
      <c r="N19" s="21">
        <v>69141.939424115699</v>
      </c>
      <c r="O19" s="21">
        <v>70325.795875357493</v>
      </c>
      <c r="P19" s="21">
        <v>312</v>
      </c>
      <c r="Q19" s="21">
        <v>1687</v>
      </c>
      <c r="R19" s="21">
        <v>319</v>
      </c>
      <c r="S19" s="21">
        <v>254</v>
      </c>
      <c r="T19" s="21">
        <v>318</v>
      </c>
      <c r="U19" s="21">
        <v>360.22500000000002</v>
      </c>
      <c r="V19" s="21">
        <v>278.77199999999999</v>
      </c>
      <c r="W19" s="21">
        <v>301.75360000000001</v>
      </c>
      <c r="X19" s="21">
        <v>408.76160900000002</v>
      </c>
      <c r="Y19" s="21">
        <v>330.77827554981002</v>
      </c>
      <c r="Z19" s="21">
        <v>341.28190194171998</v>
      </c>
      <c r="AA19" s="21">
        <v>385.34290532797002</v>
      </c>
      <c r="AB19" s="21">
        <v>30624</v>
      </c>
      <c r="AC19" s="21">
        <v>47985</v>
      </c>
      <c r="AD19" s="21">
        <v>33600</v>
      </c>
      <c r="AE19" s="21">
        <v>47219</v>
      </c>
      <c r="AF19" s="21">
        <v>54595</v>
      </c>
      <c r="AG19" s="21">
        <v>41533.845999999998</v>
      </c>
      <c r="AH19" s="21">
        <v>57151.354159999995</v>
      </c>
      <c r="AI19" s="21">
        <v>43977.659599999999</v>
      </c>
      <c r="AJ19" s="21">
        <v>47767.979079000004</v>
      </c>
      <c r="AK19" s="21">
        <v>53329.446310282314</v>
      </c>
      <c r="AL19" s="21">
        <v>69483.221326057421</v>
      </c>
      <c r="AM19" s="21">
        <v>70711.138780685462</v>
      </c>
      <c r="AN19" s="20">
        <f t="shared" si="0"/>
        <v>1.7672143449796396</v>
      </c>
      <c r="AO19" s="19">
        <f t="shared" si="1"/>
        <v>4.8123957341368282</v>
      </c>
      <c r="AP19" s="19">
        <f t="shared" si="2"/>
        <v>14.163020647517882</v>
      </c>
      <c r="AQ19" s="19">
        <f t="shared" si="3"/>
        <v>5.8886603248728022</v>
      </c>
      <c r="AR19" s="33" t="s">
        <v>76</v>
      </c>
      <c r="AS19" s="16" t="str">
        <f>C34</f>
        <v xml:space="preserve">Pharma and medicinal chemicals </v>
      </c>
      <c r="AT19" s="32">
        <f>AQ34</f>
        <v>8.2525924044655028</v>
      </c>
      <c r="AU19" s="32">
        <f>AN34</f>
        <v>-7.2360003208038037</v>
      </c>
    </row>
    <row r="20" spans="1:47" ht="11.5" customHeight="1">
      <c r="A20" s="18" t="s">
        <v>112</v>
      </c>
      <c r="B20" s="28" t="s">
        <v>111</v>
      </c>
      <c r="C20" s="28" t="s">
        <v>110</v>
      </c>
      <c r="D20" s="21">
        <v>53950</v>
      </c>
      <c r="E20" s="21">
        <v>59177</v>
      </c>
      <c r="F20" s="21">
        <v>54372</v>
      </c>
      <c r="G20" s="21">
        <v>55455</v>
      </c>
      <c r="H20" s="21">
        <v>52409</v>
      </c>
      <c r="I20" s="21">
        <v>68558.793999999994</v>
      </c>
      <c r="J20" s="21">
        <v>68932.246209999998</v>
      </c>
      <c r="K20" s="21">
        <v>68680.688299999994</v>
      </c>
      <c r="L20" s="21">
        <v>71195.033479999998</v>
      </c>
      <c r="M20" s="21">
        <v>64487.767905381203</v>
      </c>
      <c r="N20" s="21">
        <v>67122.555596242601</v>
      </c>
      <c r="O20" s="21">
        <v>63343.967630082698</v>
      </c>
      <c r="P20" s="21">
        <v>23236</v>
      </c>
      <c r="Q20" s="21">
        <v>35387</v>
      </c>
      <c r="R20" s="21">
        <v>25641</v>
      </c>
      <c r="S20" s="21">
        <v>27458</v>
      </c>
      <c r="T20" s="21">
        <v>23755</v>
      </c>
      <c r="U20" s="21">
        <v>26908.626</v>
      </c>
      <c r="V20" s="21">
        <v>29126.628580000001</v>
      </c>
      <c r="W20" s="21">
        <v>28923.8992</v>
      </c>
      <c r="X20" s="21">
        <v>28065.344891000001</v>
      </c>
      <c r="Y20" s="21">
        <v>28070.2666883536</v>
      </c>
      <c r="Z20" s="21">
        <v>28907.678344842101</v>
      </c>
      <c r="AA20" s="21">
        <v>28464.4092863482</v>
      </c>
      <c r="AB20" s="21">
        <v>77186</v>
      </c>
      <c r="AC20" s="21">
        <v>94564</v>
      </c>
      <c r="AD20" s="21">
        <v>80013</v>
      </c>
      <c r="AE20" s="21">
        <v>82913</v>
      </c>
      <c r="AF20" s="21">
        <v>76164</v>
      </c>
      <c r="AG20" s="21">
        <v>95467.42</v>
      </c>
      <c r="AH20" s="21">
        <v>98058.874790000002</v>
      </c>
      <c r="AI20" s="21">
        <v>97604.587499999994</v>
      </c>
      <c r="AJ20" s="21">
        <v>99260.378370999999</v>
      </c>
      <c r="AK20" s="21">
        <v>92558.034593734803</v>
      </c>
      <c r="AL20" s="21">
        <v>96030.233941084705</v>
      </c>
      <c r="AM20" s="21">
        <v>91808.376916430891</v>
      </c>
      <c r="AN20" s="20">
        <f t="shared" si="0"/>
        <v>-4.3963831507939037</v>
      </c>
      <c r="AO20" s="19">
        <f t="shared" si="1"/>
        <v>5.0457474813776884</v>
      </c>
      <c r="AP20" s="19">
        <f t="shared" si="2"/>
        <v>-1.5432214299291758</v>
      </c>
      <c r="AQ20" s="19">
        <f t="shared" si="3"/>
        <v>2.0527261510549124</v>
      </c>
      <c r="AR20" s="33" t="s">
        <v>74</v>
      </c>
      <c r="AS20" s="16" t="str">
        <f>C35</f>
        <v>Rubber &amp; plastic products</v>
      </c>
      <c r="AT20" s="32">
        <f>AQ35</f>
        <v>7.7283840890155062</v>
      </c>
      <c r="AU20" s="32">
        <f>AN35</f>
        <v>-4.3267069363537081</v>
      </c>
    </row>
    <row r="21" spans="1:47">
      <c r="A21" s="27" t="s">
        <v>109</v>
      </c>
      <c r="B21" s="26"/>
      <c r="C21" s="26" t="s">
        <v>108</v>
      </c>
      <c r="D21" s="25">
        <v>333519</v>
      </c>
      <c r="E21" s="25">
        <v>346832</v>
      </c>
      <c r="F21" s="25">
        <v>321363</v>
      </c>
      <c r="G21" s="25">
        <v>357072</v>
      </c>
      <c r="H21" s="25">
        <v>430388</v>
      </c>
      <c r="I21" s="25">
        <v>475578.97700000001</v>
      </c>
      <c r="J21" s="25">
        <v>533875.10109000001</v>
      </c>
      <c r="K21" s="25">
        <v>581448.022</v>
      </c>
      <c r="L21" s="25">
        <v>536318.47219</v>
      </c>
      <c r="M21" s="25">
        <v>509748.10690993798</v>
      </c>
      <c r="N21" s="25">
        <v>555994.82223094697</v>
      </c>
      <c r="O21" s="25">
        <v>584476.02690372104</v>
      </c>
      <c r="P21" s="25">
        <v>15893</v>
      </c>
      <c r="Q21" s="25">
        <v>14937</v>
      </c>
      <c r="R21" s="25">
        <v>20055</v>
      </c>
      <c r="S21" s="25">
        <v>16675</v>
      </c>
      <c r="T21" s="25">
        <v>17507</v>
      </c>
      <c r="U21" s="25">
        <v>17753.553</v>
      </c>
      <c r="V21" s="25">
        <v>18892.57015</v>
      </c>
      <c r="W21" s="25">
        <v>20719.152099999999</v>
      </c>
      <c r="X21" s="25">
        <v>19257.9486</v>
      </c>
      <c r="Y21" s="25">
        <v>21099.125143036101</v>
      </c>
      <c r="Z21" s="25">
        <v>21703.503267530799</v>
      </c>
      <c r="AA21" s="25">
        <v>23370.485664979398</v>
      </c>
      <c r="AB21" s="21">
        <v>349412</v>
      </c>
      <c r="AC21" s="21">
        <v>361769</v>
      </c>
      <c r="AD21" s="21">
        <v>341418</v>
      </c>
      <c r="AE21" s="21">
        <v>373747</v>
      </c>
      <c r="AF21" s="21">
        <v>447895</v>
      </c>
      <c r="AG21" s="21">
        <v>493332.53</v>
      </c>
      <c r="AH21" s="21">
        <v>552767.67124000005</v>
      </c>
      <c r="AI21" s="21">
        <v>602167.17409999995</v>
      </c>
      <c r="AJ21" s="21">
        <v>555576.42079</v>
      </c>
      <c r="AK21" s="21">
        <v>530847.23205297405</v>
      </c>
      <c r="AL21" s="21">
        <v>577698.32549847779</v>
      </c>
      <c r="AM21" s="21">
        <v>607846.51256870048</v>
      </c>
      <c r="AN21" s="20">
        <f t="shared" si="0"/>
        <v>5.2186730927787917</v>
      </c>
      <c r="AO21" s="19">
        <f t="shared" si="1"/>
        <v>12.453185001414653</v>
      </c>
      <c r="AP21" s="19">
        <f t="shared" si="2"/>
        <v>0.57987713147147701</v>
      </c>
      <c r="AQ21" s="19">
        <f t="shared" si="3"/>
        <v>5.9466380513930659</v>
      </c>
      <c r="AR21" s="33" t="s">
        <v>72</v>
      </c>
      <c r="AS21" s="16" t="str">
        <f>C36</f>
        <v>Other non-metallic mineral products</v>
      </c>
      <c r="AT21" s="32">
        <f>AQ36</f>
        <v>5.8619996291667604</v>
      </c>
      <c r="AU21" s="32">
        <f>AN36</f>
        <v>2.7888370763394343</v>
      </c>
    </row>
    <row r="22" spans="1:47">
      <c r="A22" s="18" t="s">
        <v>107</v>
      </c>
      <c r="B22" s="28" t="s">
        <v>106</v>
      </c>
      <c r="C22" s="28" t="s">
        <v>105</v>
      </c>
      <c r="D22" s="21">
        <v>30319</v>
      </c>
      <c r="E22" s="21">
        <v>31679</v>
      </c>
      <c r="F22" s="21">
        <v>37164</v>
      </c>
      <c r="G22" s="21">
        <v>33107</v>
      </c>
      <c r="H22" s="21">
        <v>45208</v>
      </c>
      <c r="I22" s="21">
        <v>51677.919999999998</v>
      </c>
      <c r="J22" s="21">
        <v>52146.37743</v>
      </c>
      <c r="K22" s="21">
        <v>55032.133500000004</v>
      </c>
      <c r="L22" s="21">
        <v>52811.319389999997</v>
      </c>
      <c r="M22" s="21">
        <v>58134.828244579803</v>
      </c>
      <c r="N22" s="21">
        <v>64949.472520801501</v>
      </c>
      <c r="O22" s="21">
        <v>62894.097455612202</v>
      </c>
      <c r="P22" s="21">
        <v>2654</v>
      </c>
      <c r="Q22" s="21">
        <v>3636</v>
      </c>
      <c r="R22" s="21">
        <v>7302</v>
      </c>
      <c r="S22" s="21">
        <v>1843</v>
      </c>
      <c r="T22" s="21">
        <v>2709</v>
      </c>
      <c r="U22" s="21">
        <v>2330.855</v>
      </c>
      <c r="V22" s="21">
        <v>2608.5794900000001</v>
      </c>
      <c r="W22" s="21">
        <v>3235.1662999999999</v>
      </c>
      <c r="X22" s="21">
        <v>3286.5497359999999</v>
      </c>
      <c r="Y22" s="21">
        <v>4763.0828744799701</v>
      </c>
      <c r="Z22" s="21">
        <v>3352.2958142313801</v>
      </c>
      <c r="AA22" s="21">
        <v>3565.1218906388399</v>
      </c>
      <c r="AB22" s="21">
        <v>32973</v>
      </c>
      <c r="AC22" s="21">
        <v>35315</v>
      </c>
      <c r="AD22" s="21">
        <v>44466</v>
      </c>
      <c r="AE22" s="21">
        <v>34950</v>
      </c>
      <c r="AF22" s="21">
        <v>47917</v>
      </c>
      <c r="AG22" s="21">
        <v>54008.775000000001</v>
      </c>
      <c r="AH22" s="21">
        <v>54754.956919999997</v>
      </c>
      <c r="AI22" s="21">
        <v>58267.299800000001</v>
      </c>
      <c r="AJ22" s="21">
        <v>56097.869125999998</v>
      </c>
      <c r="AK22" s="21">
        <v>62897.911119059776</v>
      </c>
      <c r="AL22" s="21">
        <v>68301.768335032888</v>
      </c>
      <c r="AM22" s="21">
        <v>66459.219346251048</v>
      </c>
      <c r="AN22" s="20">
        <f t="shared" si="0"/>
        <v>-2.6976592754433426</v>
      </c>
      <c r="AO22" s="19">
        <f t="shared" si="1"/>
        <v>8.3847594808122352</v>
      </c>
      <c r="AP22" s="19">
        <f t="shared" si="2"/>
        <v>4.7067372614799439</v>
      </c>
      <c r="AQ22" s="19">
        <f t="shared" si="3"/>
        <v>6.1470651508357577</v>
      </c>
      <c r="AS22" s="13" t="s">
        <v>104</v>
      </c>
      <c r="AT22" s="32">
        <f>AQ47</f>
        <v>5.3108452696375821</v>
      </c>
      <c r="AU22" s="32">
        <f>AN47</f>
        <v>-2.2010563331314792</v>
      </c>
    </row>
    <row r="23" spans="1:47">
      <c r="A23" s="18" t="s">
        <v>103</v>
      </c>
      <c r="B23" s="28" t="s">
        <v>102</v>
      </c>
      <c r="C23" s="28" t="s">
        <v>101</v>
      </c>
      <c r="D23" s="21">
        <v>16491</v>
      </c>
      <c r="E23" s="21">
        <v>15341</v>
      </c>
      <c r="F23" s="21">
        <v>17255</v>
      </c>
      <c r="G23" s="21">
        <v>16125</v>
      </c>
      <c r="H23" s="21">
        <v>15165</v>
      </c>
      <c r="I23" s="21">
        <v>18237.522000000001</v>
      </c>
      <c r="J23" s="21">
        <v>16766.12527</v>
      </c>
      <c r="K23" s="21">
        <v>23519.966899999999</v>
      </c>
      <c r="L23" s="21">
        <v>19052.81854</v>
      </c>
      <c r="M23" s="21">
        <v>23085.1410573379</v>
      </c>
      <c r="N23" s="21">
        <v>27396.976636952899</v>
      </c>
      <c r="O23" s="21">
        <v>28848.693789099601</v>
      </c>
      <c r="P23" s="21">
        <v>1726</v>
      </c>
      <c r="Q23" s="21">
        <v>1323</v>
      </c>
      <c r="R23" s="21">
        <v>3257</v>
      </c>
      <c r="S23" s="21">
        <v>1276</v>
      </c>
      <c r="T23" s="21">
        <v>1841</v>
      </c>
      <c r="U23" s="21">
        <v>1619.1569999999999</v>
      </c>
      <c r="V23" s="21">
        <v>1903.64318</v>
      </c>
      <c r="W23" s="21">
        <v>1773.5987</v>
      </c>
      <c r="X23" s="21">
        <v>2504.1442950000001</v>
      </c>
      <c r="Y23" s="21">
        <v>3298.8283527392</v>
      </c>
      <c r="Z23" s="21">
        <v>2472.2694696046101</v>
      </c>
      <c r="AA23" s="21">
        <v>2650.0996016662398</v>
      </c>
      <c r="AB23" s="21">
        <v>18217</v>
      </c>
      <c r="AC23" s="21">
        <v>16664</v>
      </c>
      <c r="AD23" s="21">
        <v>20512</v>
      </c>
      <c r="AE23" s="21">
        <v>17401</v>
      </c>
      <c r="AF23" s="21">
        <v>17006</v>
      </c>
      <c r="AG23" s="21">
        <v>19856.679</v>
      </c>
      <c r="AH23" s="21">
        <v>18669.76845</v>
      </c>
      <c r="AI23" s="21">
        <v>25293.565599999998</v>
      </c>
      <c r="AJ23" s="21">
        <v>21556.962834999998</v>
      </c>
      <c r="AK23" s="21">
        <v>26383.969410077101</v>
      </c>
      <c r="AL23" s="21">
        <v>29869.246106557508</v>
      </c>
      <c r="AM23" s="21">
        <v>31498.793390765841</v>
      </c>
      <c r="AN23" s="20">
        <f t="shared" si="0"/>
        <v>5.4556023221844274</v>
      </c>
      <c r="AO23" s="19">
        <f t="shared" si="1"/>
        <v>4.1221458971205891</v>
      </c>
      <c r="AP23" s="19">
        <f t="shared" si="2"/>
        <v>7.9494518184156249</v>
      </c>
      <c r="AQ23" s="19">
        <f t="shared" si="3"/>
        <v>6.4985763412937416</v>
      </c>
    </row>
    <row r="24" spans="1:47">
      <c r="A24" s="18" t="s">
        <v>100</v>
      </c>
      <c r="B24" s="28" t="s">
        <v>99</v>
      </c>
      <c r="C24" s="28" t="s">
        <v>98</v>
      </c>
      <c r="D24" s="21">
        <v>3522</v>
      </c>
      <c r="E24" s="21">
        <v>4441</v>
      </c>
      <c r="F24" s="21">
        <v>7980</v>
      </c>
      <c r="G24" s="21">
        <v>4823</v>
      </c>
      <c r="H24" s="21">
        <v>6033</v>
      </c>
      <c r="I24" s="21">
        <v>6471.2250000000004</v>
      </c>
      <c r="J24" s="21">
        <v>7315.3859400000001</v>
      </c>
      <c r="K24" s="21">
        <v>6507.9553999999998</v>
      </c>
      <c r="L24" s="21">
        <v>8734.2810300000001</v>
      </c>
      <c r="M24" s="21">
        <v>6519.8508371950102</v>
      </c>
      <c r="N24" s="21">
        <v>6432.1892729441697</v>
      </c>
      <c r="O24" s="21">
        <v>8536.8763788184497</v>
      </c>
      <c r="P24" s="21">
        <v>356</v>
      </c>
      <c r="Q24" s="21">
        <v>1915</v>
      </c>
      <c r="R24" s="21">
        <v>3692</v>
      </c>
      <c r="S24" s="21">
        <v>202</v>
      </c>
      <c r="T24" s="21">
        <v>277</v>
      </c>
      <c r="U24" s="21">
        <v>356.11599999999999</v>
      </c>
      <c r="V24" s="21">
        <v>450.85252000000003</v>
      </c>
      <c r="W24" s="21">
        <v>417.64530000000002</v>
      </c>
      <c r="X24" s="21">
        <v>373.10833500000001</v>
      </c>
      <c r="Y24" s="21">
        <v>387.30611962478997</v>
      </c>
      <c r="Z24" s="21">
        <v>373.87622035966001</v>
      </c>
      <c r="AA24" s="21">
        <v>522.05886867293998</v>
      </c>
      <c r="AB24" s="21">
        <v>3878</v>
      </c>
      <c r="AC24" s="21">
        <v>6356</v>
      </c>
      <c r="AD24" s="21">
        <v>11672</v>
      </c>
      <c r="AE24" s="21">
        <v>5025</v>
      </c>
      <c r="AF24" s="21">
        <v>6310</v>
      </c>
      <c r="AG24" s="21">
        <v>6827.3410000000003</v>
      </c>
      <c r="AH24" s="21">
        <v>7766.2384600000005</v>
      </c>
      <c r="AI24" s="21">
        <v>6925.6007</v>
      </c>
      <c r="AJ24" s="21">
        <v>9107.3893650000009</v>
      </c>
      <c r="AK24" s="21">
        <v>6907.1569568198001</v>
      </c>
      <c r="AL24" s="21">
        <v>6806.0654933038295</v>
      </c>
      <c r="AM24" s="21">
        <v>9058.9352474913903</v>
      </c>
      <c r="AN24" s="20">
        <f t="shared" si="0"/>
        <v>33.100912067391278</v>
      </c>
      <c r="AO24" s="19">
        <f t="shared" si="1"/>
        <v>-3.4393453684557187</v>
      </c>
      <c r="AP24" s="19">
        <f t="shared" si="2"/>
        <v>2.4882702479814185</v>
      </c>
      <c r="AQ24" s="19">
        <f t="shared" si="3"/>
        <v>0.63519292267007188</v>
      </c>
    </row>
    <row r="25" spans="1:47">
      <c r="A25" s="18" t="s">
        <v>97</v>
      </c>
      <c r="B25" s="28" t="s">
        <v>96</v>
      </c>
      <c r="C25" s="28" t="s">
        <v>95</v>
      </c>
      <c r="D25" s="21">
        <v>3395</v>
      </c>
      <c r="E25" s="21">
        <v>4751</v>
      </c>
      <c r="F25" s="21">
        <v>5145</v>
      </c>
      <c r="G25" s="21">
        <v>4312</v>
      </c>
      <c r="H25" s="21">
        <v>12482</v>
      </c>
      <c r="I25" s="21">
        <v>14956.022999999999</v>
      </c>
      <c r="J25" s="21">
        <v>14762.823259999999</v>
      </c>
      <c r="K25" s="21">
        <v>11352.7408</v>
      </c>
      <c r="L25" s="21">
        <v>12861.99041</v>
      </c>
      <c r="M25" s="21">
        <v>14929.1987499303</v>
      </c>
      <c r="N25" s="21">
        <v>16546.9577890496</v>
      </c>
      <c r="O25" s="21">
        <v>16101.810501419301</v>
      </c>
      <c r="P25" s="21">
        <v>303</v>
      </c>
      <c r="Q25" s="21">
        <v>280</v>
      </c>
      <c r="R25" s="21">
        <v>265</v>
      </c>
      <c r="S25" s="21">
        <v>222</v>
      </c>
      <c r="T25" s="21">
        <v>460</v>
      </c>
      <c r="U25" s="21">
        <v>237.75800000000001</v>
      </c>
      <c r="V25" s="21">
        <v>97.398300000000006</v>
      </c>
      <c r="W25" s="21">
        <v>813.99459999999999</v>
      </c>
      <c r="X25" s="21">
        <v>201.87960899999999</v>
      </c>
      <c r="Y25" s="21">
        <v>494.92884216042</v>
      </c>
      <c r="Z25" s="21">
        <v>141.86301754882001</v>
      </c>
      <c r="AA25" s="21">
        <v>145.54397722985999</v>
      </c>
      <c r="AB25" s="21">
        <v>3698</v>
      </c>
      <c r="AC25" s="21">
        <v>5031</v>
      </c>
      <c r="AD25" s="21">
        <v>5410</v>
      </c>
      <c r="AE25" s="21">
        <v>4534</v>
      </c>
      <c r="AF25" s="21">
        <v>12942</v>
      </c>
      <c r="AG25" s="21">
        <v>15193.780999999999</v>
      </c>
      <c r="AH25" s="21">
        <v>14860.22156</v>
      </c>
      <c r="AI25" s="21">
        <v>12166.7354</v>
      </c>
      <c r="AJ25" s="21">
        <v>13063.870019</v>
      </c>
      <c r="AK25" s="21">
        <v>15424.127592090719</v>
      </c>
      <c r="AL25" s="21">
        <v>16688.820806598422</v>
      </c>
      <c r="AM25" s="21">
        <v>16247.35447864916</v>
      </c>
      <c r="AN25" s="20">
        <f t="shared" si="0"/>
        <v>-2.6452817311976573</v>
      </c>
      <c r="AO25" s="19">
        <f t="shared" si="1"/>
        <v>24.871198188533455</v>
      </c>
      <c r="AP25" s="19">
        <f t="shared" si="2"/>
        <v>8.5818154457435298</v>
      </c>
      <c r="AQ25" s="19">
        <f t="shared" si="3"/>
        <v>12.369886210785964</v>
      </c>
    </row>
    <row r="26" spans="1:47">
      <c r="A26" s="18" t="s">
        <v>94</v>
      </c>
      <c r="B26" s="28" t="s">
        <v>93</v>
      </c>
      <c r="C26" s="28" t="s">
        <v>92</v>
      </c>
      <c r="D26" s="21">
        <v>6912</v>
      </c>
      <c r="E26" s="21">
        <v>7146</v>
      </c>
      <c r="F26" s="21">
        <v>6784</v>
      </c>
      <c r="G26" s="21">
        <v>7846</v>
      </c>
      <c r="H26" s="21">
        <v>11528</v>
      </c>
      <c r="I26" s="21">
        <v>12013.15</v>
      </c>
      <c r="J26" s="21">
        <v>13302.04297</v>
      </c>
      <c r="K26" s="21">
        <v>13651.4704</v>
      </c>
      <c r="L26" s="21">
        <v>12162.2294</v>
      </c>
      <c r="M26" s="21">
        <v>13600.637600116601</v>
      </c>
      <c r="N26" s="21">
        <v>14573.348821854799</v>
      </c>
      <c r="O26" s="21">
        <v>9406.7167862747992</v>
      </c>
      <c r="P26" s="21">
        <v>268</v>
      </c>
      <c r="Q26" s="21">
        <v>118</v>
      </c>
      <c r="R26" s="21">
        <v>88</v>
      </c>
      <c r="S26" s="21">
        <v>143</v>
      </c>
      <c r="T26" s="21">
        <v>131</v>
      </c>
      <c r="U26" s="21">
        <v>117.824</v>
      </c>
      <c r="V26" s="21">
        <v>156.68548999999999</v>
      </c>
      <c r="W26" s="21">
        <v>229.92769999999999</v>
      </c>
      <c r="X26" s="21">
        <v>207.417497</v>
      </c>
      <c r="Y26" s="21">
        <v>582.01955995556</v>
      </c>
      <c r="Z26" s="21">
        <v>364.28710671828998</v>
      </c>
      <c r="AA26" s="21">
        <v>247.4194430698</v>
      </c>
      <c r="AB26" s="21">
        <v>7180</v>
      </c>
      <c r="AC26" s="21">
        <v>7264</v>
      </c>
      <c r="AD26" s="21">
        <v>6872</v>
      </c>
      <c r="AE26" s="21">
        <v>7989</v>
      </c>
      <c r="AF26" s="21">
        <v>11659</v>
      </c>
      <c r="AG26" s="21">
        <v>12130.974</v>
      </c>
      <c r="AH26" s="21">
        <v>13458.72846</v>
      </c>
      <c r="AI26" s="21">
        <v>13881.3981</v>
      </c>
      <c r="AJ26" s="21">
        <v>12369.646897000001</v>
      </c>
      <c r="AK26" s="21">
        <v>14182.657160072162</v>
      </c>
      <c r="AL26" s="21">
        <v>14937.635928573089</v>
      </c>
      <c r="AM26" s="21">
        <v>9654.1362293446</v>
      </c>
      <c r="AN26" s="20">
        <f t="shared" si="0"/>
        <v>-35.370387419351125</v>
      </c>
      <c r="AO26" s="19">
        <f t="shared" si="1"/>
        <v>15.752166502700746</v>
      </c>
      <c r="AP26" s="19">
        <f t="shared" si="2"/>
        <v>-5.2348837992908415</v>
      </c>
      <c r="AQ26" s="19">
        <f t="shared" si="3"/>
        <v>5.2923780408736292</v>
      </c>
    </row>
    <row r="27" spans="1:47">
      <c r="A27" s="18" t="s">
        <v>91</v>
      </c>
      <c r="B27" s="28" t="s">
        <v>90</v>
      </c>
      <c r="C27" s="28" t="s">
        <v>89</v>
      </c>
      <c r="D27" s="21">
        <v>52047</v>
      </c>
      <c r="E27" s="21">
        <v>52646</v>
      </c>
      <c r="F27" s="21">
        <v>51948</v>
      </c>
      <c r="G27" s="21">
        <v>50636</v>
      </c>
      <c r="H27" s="21">
        <v>53286</v>
      </c>
      <c r="I27" s="21">
        <v>51551.894999999997</v>
      </c>
      <c r="J27" s="21">
        <v>77219.955329999997</v>
      </c>
      <c r="K27" s="21">
        <v>78672.003100000002</v>
      </c>
      <c r="L27" s="21">
        <v>77365.914839999998</v>
      </c>
      <c r="M27" s="21">
        <v>73545.279936291903</v>
      </c>
      <c r="N27" s="21">
        <v>77806.429245267005</v>
      </c>
      <c r="O27" s="21">
        <v>70878.349996753896</v>
      </c>
      <c r="P27" s="21">
        <v>4764</v>
      </c>
      <c r="Q27" s="21">
        <v>4049</v>
      </c>
      <c r="R27" s="21">
        <v>4828</v>
      </c>
      <c r="S27" s="21">
        <v>5193</v>
      </c>
      <c r="T27" s="21">
        <v>5399</v>
      </c>
      <c r="U27" s="21">
        <v>5655.5540000000001</v>
      </c>
      <c r="V27" s="21">
        <v>4950.8808799999997</v>
      </c>
      <c r="W27" s="21">
        <v>4370.9278999999997</v>
      </c>
      <c r="X27" s="21">
        <v>3841.0800589999999</v>
      </c>
      <c r="Y27" s="21">
        <v>4872.2377229950198</v>
      </c>
      <c r="Z27" s="21">
        <v>5052.8841877252098</v>
      </c>
      <c r="AA27" s="21">
        <v>4842.8534972265297</v>
      </c>
      <c r="AB27" s="21">
        <v>56811</v>
      </c>
      <c r="AC27" s="21">
        <v>56695</v>
      </c>
      <c r="AD27" s="21">
        <v>56776</v>
      </c>
      <c r="AE27" s="21">
        <v>55829</v>
      </c>
      <c r="AF27" s="21">
        <v>58685</v>
      </c>
      <c r="AG27" s="21">
        <v>57207.448999999993</v>
      </c>
      <c r="AH27" s="21">
        <v>82170.836209999994</v>
      </c>
      <c r="AI27" s="21">
        <v>83042.930999999997</v>
      </c>
      <c r="AJ27" s="21">
        <v>81206.994898999998</v>
      </c>
      <c r="AK27" s="21">
        <v>78417.517659286925</v>
      </c>
      <c r="AL27" s="21">
        <v>82859.313432992218</v>
      </c>
      <c r="AM27" s="21">
        <v>75721.203493980429</v>
      </c>
      <c r="AN27" s="20">
        <f t="shared" si="0"/>
        <v>-8.6147345944211029</v>
      </c>
      <c r="AO27" s="19">
        <f t="shared" si="1"/>
        <v>9.0592549929715318</v>
      </c>
      <c r="AP27" s="19">
        <f t="shared" si="2"/>
        <v>-1.6311131662277916</v>
      </c>
      <c r="AQ27" s="19">
        <f t="shared" si="3"/>
        <v>4.8829130157605789</v>
      </c>
    </row>
    <row r="28" spans="1:47">
      <c r="A28" s="18"/>
      <c r="B28" s="28"/>
      <c r="C28" s="30" t="s">
        <v>29</v>
      </c>
      <c r="D28" s="21">
        <f t="shared" ref="D28:AM28" si="7">D22+D27</f>
        <v>82366</v>
      </c>
      <c r="E28" s="21">
        <f t="shared" si="7"/>
        <v>84325</v>
      </c>
      <c r="F28" s="21">
        <f t="shared" si="7"/>
        <v>89112</v>
      </c>
      <c r="G28" s="21">
        <f t="shared" si="7"/>
        <v>83743</v>
      </c>
      <c r="H28" s="21">
        <f t="shared" si="7"/>
        <v>98494</v>
      </c>
      <c r="I28" s="21">
        <f t="shared" si="7"/>
        <v>103229.815</v>
      </c>
      <c r="J28" s="21">
        <f t="shared" si="7"/>
        <v>129366.33275999999</v>
      </c>
      <c r="K28" s="21">
        <f t="shared" si="7"/>
        <v>133704.1366</v>
      </c>
      <c r="L28" s="21">
        <f t="shared" si="7"/>
        <v>130177.23423</v>
      </c>
      <c r="M28" s="21">
        <f t="shared" si="7"/>
        <v>131680.1081808717</v>
      </c>
      <c r="N28" s="21">
        <f t="shared" si="7"/>
        <v>142755.90176606851</v>
      </c>
      <c r="O28" s="21">
        <f t="shared" si="7"/>
        <v>133772.44745236609</v>
      </c>
      <c r="P28" s="21">
        <f t="shared" si="7"/>
        <v>7418</v>
      </c>
      <c r="Q28" s="21">
        <f t="shared" si="7"/>
        <v>7685</v>
      </c>
      <c r="R28" s="21">
        <f t="shared" si="7"/>
        <v>12130</v>
      </c>
      <c r="S28" s="21">
        <f t="shared" si="7"/>
        <v>7036</v>
      </c>
      <c r="T28" s="21">
        <f t="shared" si="7"/>
        <v>8108</v>
      </c>
      <c r="U28" s="21">
        <f t="shared" si="7"/>
        <v>7986.4089999999997</v>
      </c>
      <c r="V28" s="21">
        <f t="shared" si="7"/>
        <v>7559.4603699999998</v>
      </c>
      <c r="W28" s="21">
        <f t="shared" si="7"/>
        <v>7606.0941999999995</v>
      </c>
      <c r="X28" s="21">
        <f t="shared" si="7"/>
        <v>7127.6297949999998</v>
      </c>
      <c r="Y28" s="21">
        <f t="shared" si="7"/>
        <v>9635.3205974749908</v>
      </c>
      <c r="Z28" s="21">
        <f t="shared" si="7"/>
        <v>8405.180001956589</v>
      </c>
      <c r="AA28" s="21">
        <f t="shared" si="7"/>
        <v>8407.9753878653701</v>
      </c>
      <c r="AB28" s="21">
        <f t="shared" si="7"/>
        <v>89784</v>
      </c>
      <c r="AC28" s="21">
        <f t="shared" si="7"/>
        <v>92010</v>
      </c>
      <c r="AD28" s="21">
        <f t="shared" si="7"/>
        <v>101242</v>
      </c>
      <c r="AE28" s="21">
        <f t="shared" si="7"/>
        <v>90779</v>
      </c>
      <c r="AF28" s="21">
        <f t="shared" si="7"/>
        <v>106602</v>
      </c>
      <c r="AG28" s="21">
        <f t="shared" si="7"/>
        <v>111216.22399999999</v>
      </c>
      <c r="AH28" s="21">
        <f t="shared" si="7"/>
        <v>136925.79313000001</v>
      </c>
      <c r="AI28" s="21">
        <f t="shared" si="7"/>
        <v>141310.23079999999</v>
      </c>
      <c r="AJ28" s="21">
        <f t="shared" si="7"/>
        <v>137304.86402499999</v>
      </c>
      <c r="AK28" s="21">
        <f t="shared" si="7"/>
        <v>141315.42877834669</v>
      </c>
      <c r="AL28" s="21">
        <f t="shared" si="7"/>
        <v>151161.08176802512</v>
      </c>
      <c r="AM28" s="21">
        <f t="shared" si="7"/>
        <v>142180.42284023148</v>
      </c>
      <c r="AN28" s="20">
        <f t="shared" si="0"/>
        <v>-5.9411184563865067</v>
      </c>
      <c r="AO28" s="19">
        <f t="shared" si="1"/>
        <v>8.7710544531065295</v>
      </c>
      <c r="AP28" s="19">
        <f t="shared" si="2"/>
        <v>1.0901046272388584</v>
      </c>
      <c r="AQ28" s="19">
        <f t="shared" si="3"/>
        <v>5.4134680317643529</v>
      </c>
    </row>
    <row r="29" spans="1:47" ht="12" customHeight="1">
      <c r="A29" s="18" t="s">
        <v>88</v>
      </c>
      <c r="B29" s="28" t="s">
        <v>87</v>
      </c>
      <c r="C29" s="30" t="s">
        <v>86</v>
      </c>
      <c r="D29" s="21">
        <v>115642</v>
      </c>
      <c r="E29" s="21">
        <v>115054</v>
      </c>
      <c r="F29" s="21">
        <v>97404</v>
      </c>
      <c r="G29" s="21">
        <v>107335</v>
      </c>
      <c r="H29" s="21">
        <v>113922</v>
      </c>
      <c r="I29" s="21">
        <v>138626.033</v>
      </c>
      <c r="J29" s="21">
        <v>162912.32527999999</v>
      </c>
      <c r="K29" s="21">
        <v>166223.272</v>
      </c>
      <c r="L29" s="21">
        <v>155537.47961000001</v>
      </c>
      <c r="M29" s="21">
        <v>156369.52832394699</v>
      </c>
      <c r="N29" s="21">
        <v>165469.12235402799</v>
      </c>
      <c r="O29" s="21">
        <v>174744.63944594501</v>
      </c>
      <c r="P29" s="21">
        <v>5376</v>
      </c>
      <c r="Q29" s="21">
        <v>4292</v>
      </c>
      <c r="R29" s="21">
        <v>4869</v>
      </c>
      <c r="S29" s="21">
        <v>5150</v>
      </c>
      <c r="T29" s="21">
        <v>5567</v>
      </c>
      <c r="U29" s="21">
        <v>6475.7510000000002</v>
      </c>
      <c r="V29" s="21">
        <v>7392.24712</v>
      </c>
      <c r="W29" s="21">
        <v>8939.9544000000005</v>
      </c>
      <c r="X29" s="21">
        <v>7792.5056089999998</v>
      </c>
      <c r="Y29" s="21">
        <v>7641.4034886482996</v>
      </c>
      <c r="Z29" s="21">
        <v>9043.9333959967498</v>
      </c>
      <c r="AA29" s="21">
        <v>9986.4796015217908</v>
      </c>
      <c r="AB29" s="21">
        <v>121018</v>
      </c>
      <c r="AC29" s="21">
        <v>119346</v>
      </c>
      <c r="AD29" s="21">
        <v>102273</v>
      </c>
      <c r="AE29" s="21">
        <v>112485</v>
      </c>
      <c r="AF29" s="21">
        <v>119489</v>
      </c>
      <c r="AG29" s="21">
        <v>145101.78399999999</v>
      </c>
      <c r="AH29" s="21">
        <v>170304.5724</v>
      </c>
      <c r="AI29" s="21">
        <v>175163.22639999999</v>
      </c>
      <c r="AJ29" s="21">
        <v>163329.98521900002</v>
      </c>
      <c r="AK29" s="21">
        <v>164010.93181259529</v>
      </c>
      <c r="AL29" s="21">
        <v>174513.05575002474</v>
      </c>
      <c r="AM29" s="21">
        <v>184731.11904746681</v>
      </c>
      <c r="AN29" s="20">
        <f t="shared" si="0"/>
        <v>5.8551855925774277</v>
      </c>
      <c r="AO29" s="19">
        <f t="shared" si="1"/>
        <v>12.520809042821242</v>
      </c>
      <c r="AP29" s="19">
        <f t="shared" si="2"/>
        <v>1.7409117050931684</v>
      </c>
      <c r="AQ29" s="19">
        <f t="shared" si="3"/>
        <v>6.4815427753616746</v>
      </c>
    </row>
    <row r="30" spans="1:47">
      <c r="A30" s="18" t="s">
        <v>85</v>
      </c>
      <c r="B30" s="28" t="s">
        <v>84</v>
      </c>
      <c r="C30" s="30" t="s">
        <v>37</v>
      </c>
      <c r="D30" s="21">
        <v>135511</v>
      </c>
      <c r="E30" s="21">
        <v>147452</v>
      </c>
      <c r="F30" s="21">
        <v>134846</v>
      </c>
      <c r="G30" s="21">
        <v>165994</v>
      </c>
      <c r="H30" s="21">
        <v>217971</v>
      </c>
      <c r="I30" s="21">
        <v>233723.12899999999</v>
      </c>
      <c r="J30" s="21">
        <v>241596.44305</v>
      </c>
      <c r="K30" s="21">
        <v>281520.61330000003</v>
      </c>
      <c r="L30" s="21">
        <v>250603.75836000001</v>
      </c>
      <c r="M30" s="21">
        <v>221698.47040511901</v>
      </c>
      <c r="N30" s="21">
        <v>247769.79811085001</v>
      </c>
      <c r="O30" s="21">
        <v>275958.94000540901</v>
      </c>
      <c r="P30" s="21">
        <v>3100</v>
      </c>
      <c r="Q30" s="21">
        <v>2961</v>
      </c>
      <c r="R30" s="21">
        <v>3056</v>
      </c>
      <c r="S30" s="21">
        <v>4489</v>
      </c>
      <c r="T30" s="21">
        <v>3832</v>
      </c>
      <c r="U30" s="21">
        <v>3291.393</v>
      </c>
      <c r="V30" s="21">
        <v>3940.8626599999998</v>
      </c>
      <c r="W30" s="21">
        <v>4173.1035000000002</v>
      </c>
      <c r="X30" s="21">
        <v>4337.8131949999997</v>
      </c>
      <c r="Y30" s="21">
        <v>3822.40105691285</v>
      </c>
      <c r="Z30" s="21">
        <v>4254.3898695774496</v>
      </c>
      <c r="AA30" s="21">
        <v>4976.0306755922202</v>
      </c>
      <c r="AB30" s="21">
        <v>138611</v>
      </c>
      <c r="AC30" s="21">
        <v>150413</v>
      </c>
      <c r="AD30" s="21">
        <v>137902</v>
      </c>
      <c r="AE30" s="21">
        <v>170483</v>
      </c>
      <c r="AF30" s="21">
        <v>221803</v>
      </c>
      <c r="AG30" s="21">
        <v>237014.522</v>
      </c>
      <c r="AH30" s="21">
        <v>245537.30571000002</v>
      </c>
      <c r="AI30" s="21">
        <v>285693.71680000005</v>
      </c>
      <c r="AJ30" s="21">
        <v>254941.571555</v>
      </c>
      <c r="AK30" s="21">
        <v>225520.87146203185</v>
      </c>
      <c r="AL30" s="21">
        <v>252024.18798042746</v>
      </c>
      <c r="AM30" s="21">
        <v>280934.9706810012</v>
      </c>
      <c r="AN30" s="20">
        <f t="shared" si="0"/>
        <v>11.471431743217831</v>
      </c>
      <c r="AO30" s="19">
        <f t="shared" si="1"/>
        <v>14.707906536405432</v>
      </c>
      <c r="AP30" s="19">
        <f t="shared" si="2"/>
        <v>-0.45001947624608363</v>
      </c>
      <c r="AQ30" s="19">
        <f t="shared" si="3"/>
        <v>5.986768064165588</v>
      </c>
    </row>
    <row r="31" spans="1:47">
      <c r="A31" s="27" t="s">
        <v>83</v>
      </c>
      <c r="B31" s="26"/>
      <c r="C31" s="26" t="s">
        <v>82</v>
      </c>
      <c r="D31" s="25">
        <v>423254</v>
      </c>
      <c r="E31" s="25">
        <v>467283</v>
      </c>
      <c r="F31" s="25">
        <v>490301</v>
      </c>
      <c r="G31" s="25">
        <v>578298</v>
      </c>
      <c r="H31" s="25">
        <v>652428</v>
      </c>
      <c r="I31" s="25">
        <v>689394.63399999996</v>
      </c>
      <c r="J31" s="25">
        <v>694905.08816000004</v>
      </c>
      <c r="K31" s="25">
        <v>676500.22699999996</v>
      </c>
      <c r="L31" s="25">
        <v>701930.73826999997</v>
      </c>
      <c r="M31" s="25">
        <v>791292.21659060696</v>
      </c>
      <c r="N31" s="25">
        <v>826248.62695991504</v>
      </c>
      <c r="O31" s="25">
        <v>777039.30873391405</v>
      </c>
      <c r="P31" s="25">
        <v>19180</v>
      </c>
      <c r="Q31" s="25">
        <v>21017</v>
      </c>
      <c r="R31" s="25">
        <v>19792</v>
      </c>
      <c r="S31" s="25">
        <v>22165</v>
      </c>
      <c r="T31" s="25">
        <v>24256</v>
      </c>
      <c r="U31" s="25">
        <v>26202.824000000001</v>
      </c>
      <c r="V31" s="25">
        <v>27354.8655</v>
      </c>
      <c r="W31" s="25">
        <v>29802.8986</v>
      </c>
      <c r="X31" s="25">
        <v>30427.093552999999</v>
      </c>
      <c r="Y31" s="25">
        <v>30280.883848720601</v>
      </c>
      <c r="Z31" s="25">
        <v>30825.752702801499</v>
      </c>
      <c r="AA31" s="25">
        <v>32443.1876505621</v>
      </c>
      <c r="AB31" s="21">
        <v>442434</v>
      </c>
      <c r="AC31" s="21">
        <v>488300</v>
      </c>
      <c r="AD31" s="21">
        <v>510093</v>
      </c>
      <c r="AE31" s="21">
        <v>600463</v>
      </c>
      <c r="AF31" s="21">
        <v>676684</v>
      </c>
      <c r="AG31" s="21">
        <v>715597.45799999998</v>
      </c>
      <c r="AH31" s="21">
        <v>722259.95366</v>
      </c>
      <c r="AI31" s="21">
        <v>706303.12559999991</v>
      </c>
      <c r="AJ31" s="21">
        <v>732357.83182299999</v>
      </c>
      <c r="AK31" s="21">
        <v>821573.10043932754</v>
      </c>
      <c r="AL31" s="21">
        <v>857074.37966271653</v>
      </c>
      <c r="AM31" s="21">
        <v>809482.4963844762</v>
      </c>
      <c r="AN31" s="20">
        <f t="shared" si="0"/>
        <v>-5.5528300002351205</v>
      </c>
      <c r="AO31" s="19">
        <f t="shared" si="1"/>
        <v>6.6007811895620421</v>
      </c>
      <c r="AP31" s="19">
        <f t="shared" si="2"/>
        <v>4.3933381561231073</v>
      </c>
      <c r="AQ31" s="19">
        <f t="shared" si="3"/>
        <v>4.7545261433086949</v>
      </c>
    </row>
    <row r="32" spans="1:47">
      <c r="A32" s="18" t="s">
        <v>81</v>
      </c>
      <c r="B32" s="28" t="s">
        <v>80</v>
      </c>
      <c r="C32" s="30" t="s">
        <v>27</v>
      </c>
      <c r="D32" s="21">
        <v>81852</v>
      </c>
      <c r="E32" s="21">
        <v>142618</v>
      </c>
      <c r="F32" s="21">
        <v>150254</v>
      </c>
      <c r="G32" s="21">
        <v>218515</v>
      </c>
      <c r="H32" s="21">
        <v>253450</v>
      </c>
      <c r="I32" s="21">
        <v>231418.12</v>
      </c>
      <c r="J32" s="21">
        <v>232272.40338999999</v>
      </c>
      <c r="K32" s="21">
        <v>158282.80420000001</v>
      </c>
      <c r="L32" s="21">
        <v>131216.94508</v>
      </c>
      <c r="M32" s="21">
        <v>191193.49655233699</v>
      </c>
      <c r="N32" s="21">
        <v>167028.88694583499</v>
      </c>
      <c r="O32" s="21">
        <v>128464.65479060099</v>
      </c>
      <c r="P32" s="21">
        <v>264</v>
      </c>
      <c r="Q32" s="21">
        <v>73</v>
      </c>
      <c r="R32" s="21">
        <v>126</v>
      </c>
      <c r="S32" s="21">
        <v>129</v>
      </c>
      <c r="T32" s="21">
        <v>108</v>
      </c>
      <c r="U32" s="21">
        <v>150.68</v>
      </c>
      <c r="V32" s="21">
        <v>105.63463</v>
      </c>
      <c r="W32" s="21">
        <v>128.36410000000001</v>
      </c>
      <c r="X32" s="21">
        <v>139.51090600000001</v>
      </c>
      <c r="Y32" s="21">
        <v>125.66618664967</v>
      </c>
      <c r="Z32" s="21">
        <v>215.03659025822</v>
      </c>
      <c r="AA32" s="21">
        <v>227.29536887186001</v>
      </c>
      <c r="AB32" s="21">
        <v>82116</v>
      </c>
      <c r="AC32" s="21">
        <v>142691</v>
      </c>
      <c r="AD32" s="21">
        <v>150380</v>
      </c>
      <c r="AE32" s="21">
        <v>218644</v>
      </c>
      <c r="AF32" s="21">
        <v>253558</v>
      </c>
      <c r="AG32" s="21">
        <v>231568.8</v>
      </c>
      <c r="AH32" s="21">
        <v>232378.03801999998</v>
      </c>
      <c r="AI32" s="21">
        <v>158411.16830000002</v>
      </c>
      <c r="AJ32" s="21">
        <v>131356.45598600002</v>
      </c>
      <c r="AK32" s="21">
        <v>191319.16273898666</v>
      </c>
      <c r="AL32" s="21">
        <v>167243.92353609321</v>
      </c>
      <c r="AM32" s="21">
        <v>128691.95015947285</v>
      </c>
      <c r="AN32" s="20">
        <f t="shared" si="0"/>
        <v>-23.051344743356484</v>
      </c>
      <c r="AO32" s="19">
        <f t="shared" si="1"/>
        <v>1.0113348490388319</v>
      </c>
      <c r="AP32" s="19">
        <f t="shared" si="2"/>
        <v>-1.7250097237840833</v>
      </c>
      <c r="AQ32" s="19">
        <f t="shared" si="3"/>
        <v>-4.0199614315166485</v>
      </c>
    </row>
    <row r="33" spans="1:43">
      <c r="A33" s="18" t="s">
        <v>79</v>
      </c>
      <c r="B33" s="28" t="s">
        <v>78</v>
      </c>
      <c r="C33" s="30" t="s">
        <v>39</v>
      </c>
      <c r="D33" s="21">
        <v>121309</v>
      </c>
      <c r="E33" s="21">
        <v>116682</v>
      </c>
      <c r="F33" s="21">
        <v>112375</v>
      </c>
      <c r="G33" s="21">
        <v>115005</v>
      </c>
      <c r="H33" s="21">
        <v>119330</v>
      </c>
      <c r="I33" s="21">
        <v>122964.829</v>
      </c>
      <c r="J33" s="21">
        <v>126099.26585</v>
      </c>
      <c r="K33" s="21">
        <v>145051.34020000001</v>
      </c>
      <c r="L33" s="21">
        <v>172537.56800999999</v>
      </c>
      <c r="M33" s="21">
        <v>190146.700581007</v>
      </c>
      <c r="N33" s="21">
        <v>231409.52244599201</v>
      </c>
      <c r="O33" s="21">
        <v>236376.865526776</v>
      </c>
      <c r="P33" s="21">
        <v>995</v>
      </c>
      <c r="Q33" s="21">
        <v>1214</v>
      </c>
      <c r="R33" s="21">
        <v>837</v>
      </c>
      <c r="S33" s="21">
        <v>919</v>
      </c>
      <c r="T33" s="21">
        <v>1085</v>
      </c>
      <c r="U33" s="21">
        <v>926.75400000000002</v>
      </c>
      <c r="V33" s="21">
        <v>1264.6799599999999</v>
      </c>
      <c r="W33" s="21">
        <v>1824.1872000000001</v>
      </c>
      <c r="X33" s="21">
        <v>1423.601971</v>
      </c>
      <c r="Y33" s="21">
        <v>1357.4138732542399</v>
      </c>
      <c r="Z33" s="21">
        <v>1701.1324566820199</v>
      </c>
      <c r="AA33" s="21">
        <v>1818.38906369398</v>
      </c>
      <c r="AB33" s="21">
        <v>122304</v>
      </c>
      <c r="AC33" s="21">
        <v>117896</v>
      </c>
      <c r="AD33" s="21">
        <v>113212</v>
      </c>
      <c r="AE33" s="21">
        <v>115924</v>
      </c>
      <c r="AF33" s="21">
        <v>120415</v>
      </c>
      <c r="AG33" s="21">
        <v>123891.583</v>
      </c>
      <c r="AH33" s="21">
        <v>127363.94580999999</v>
      </c>
      <c r="AI33" s="21">
        <v>146875.52739999999</v>
      </c>
      <c r="AJ33" s="21">
        <v>173961.16998099998</v>
      </c>
      <c r="AK33" s="21">
        <v>191504.11445426123</v>
      </c>
      <c r="AL33" s="21">
        <v>233110.65490267402</v>
      </c>
      <c r="AM33" s="21">
        <v>238195.25459046999</v>
      </c>
      <c r="AN33" s="20">
        <f t="shared" si="0"/>
        <v>2.1811957458224507</v>
      </c>
      <c r="AO33" s="19">
        <f t="shared" si="1"/>
        <v>4.7146840576123452</v>
      </c>
      <c r="AP33" s="19">
        <f t="shared" si="2"/>
        <v>13.424719430112148</v>
      </c>
      <c r="AQ33" s="19">
        <f t="shared" si="3"/>
        <v>9.5601916303629508</v>
      </c>
    </row>
    <row r="34" spans="1:43">
      <c r="A34" s="18" t="s">
        <v>77</v>
      </c>
      <c r="B34" s="28" t="s">
        <v>76</v>
      </c>
      <c r="C34" s="30" t="s">
        <v>35</v>
      </c>
      <c r="D34" s="21">
        <v>89780</v>
      </c>
      <c r="E34" s="21">
        <v>81284</v>
      </c>
      <c r="F34" s="21">
        <v>93090</v>
      </c>
      <c r="G34" s="21">
        <v>98406</v>
      </c>
      <c r="H34" s="21">
        <v>110119</v>
      </c>
      <c r="I34" s="21">
        <v>131359.28400000001</v>
      </c>
      <c r="J34" s="21">
        <v>136154.09004000001</v>
      </c>
      <c r="K34" s="21">
        <v>154519.2745</v>
      </c>
      <c r="L34" s="21">
        <v>158979.89045000001</v>
      </c>
      <c r="M34" s="21">
        <v>171055.09380383001</v>
      </c>
      <c r="N34" s="21">
        <v>188445.84230146001</v>
      </c>
      <c r="O34" s="21">
        <v>174769.88424368101</v>
      </c>
      <c r="P34" s="21">
        <v>764</v>
      </c>
      <c r="Q34" s="21">
        <v>394</v>
      </c>
      <c r="R34" s="21">
        <v>656</v>
      </c>
      <c r="S34" s="21">
        <v>546</v>
      </c>
      <c r="T34" s="21">
        <v>478</v>
      </c>
      <c r="U34" s="21">
        <v>557.09900000000005</v>
      </c>
      <c r="V34" s="21">
        <v>482.87121000000002</v>
      </c>
      <c r="W34" s="21">
        <v>490.6977</v>
      </c>
      <c r="X34" s="21">
        <v>570.04375800000003</v>
      </c>
      <c r="Y34" s="21">
        <v>650.36298796220001</v>
      </c>
      <c r="Z34" s="21">
        <v>833.81593348097999</v>
      </c>
      <c r="AA34" s="21">
        <v>813.49731416329996</v>
      </c>
      <c r="AB34" s="21">
        <v>90544</v>
      </c>
      <c r="AC34" s="21">
        <v>81678</v>
      </c>
      <c r="AD34" s="21">
        <v>93746</v>
      </c>
      <c r="AE34" s="21">
        <v>98952</v>
      </c>
      <c r="AF34" s="21">
        <v>110597</v>
      </c>
      <c r="AG34" s="21">
        <v>131916.383</v>
      </c>
      <c r="AH34" s="21">
        <v>136636.96125000002</v>
      </c>
      <c r="AI34" s="21">
        <v>155009.97219999999</v>
      </c>
      <c r="AJ34" s="21">
        <v>159549.93420800002</v>
      </c>
      <c r="AK34" s="21">
        <v>171705.45679179221</v>
      </c>
      <c r="AL34" s="21">
        <v>189279.65823494099</v>
      </c>
      <c r="AM34" s="21">
        <v>175583.38155784432</v>
      </c>
      <c r="AN34" s="20">
        <f t="shared" si="0"/>
        <v>-7.2360003208038037</v>
      </c>
      <c r="AO34" s="19">
        <f t="shared" si="1"/>
        <v>11.019838586031796</v>
      </c>
      <c r="AP34" s="19">
        <f t="shared" si="2"/>
        <v>4.2906767076618593</v>
      </c>
      <c r="AQ34" s="19">
        <f t="shared" si="3"/>
        <v>8.2525924044655028</v>
      </c>
    </row>
    <row r="35" spans="1:43">
      <c r="A35" s="18" t="s">
        <v>75</v>
      </c>
      <c r="B35" s="28" t="s">
        <v>74</v>
      </c>
      <c r="C35" s="30" t="s">
        <v>34</v>
      </c>
      <c r="D35" s="21">
        <v>44701</v>
      </c>
      <c r="E35" s="21">
        <v>42386</v>
      </c>
      <c r="F35" s="21">
        <v>55495</v>
      </c>
      <c r="G35" s="21">
        <v>57733</v>
      </c>
      <c r="H35" s="21">
        <v>73767</v>
      </c>
      <c r="I35" s="21">
        <v>84758.972999999998</v>
      </c>
      <c r="J35" s="21">
        <v>83923.756999999998</v>
      </c>
      <c r="K35" s="21">
        <v>93157.852100000004</v>
      </c>
      <c r="L35" s="21">
        <v>104797.02972000001</v>
      </c>
      <c r="M35" s="21">
        <v>107223.162560116</v>
      </c>
      <c r="N35" s="21">
        <v>105194.72228298</v>
      </c>
      <c r="O35" s="21">
        <v>100369.40079724599</v>
      </c>
      <c r="P35" s="21">
        <v>2673</v>
      </c>
      <c r="Q35" s="21">
        <v>2101</v>
      </c>
      <c r="R35" s="21">
        <v>2559</v>
      </c>
      <c r="S35" s="21">
        <v>2880</v>
      </c>
      <c r="T35" s="21">
        <v>3683</v>
      </c>
      <c r="U35" s="21">
        <v>4055.1060000000002</v>
      </c>
      <c r="V35" s="21">
        <v>4162.5685899999999</v>
      </c>
      <c r="W35" s="21">
        <v>4821.3041999999996</v>
      </c>
      <c r="X35" s="21">
        <v>5536.8795520000003</v>
      </c>
      <c r="Y35" s="21">
        <v>5549.0138336721702</v>
      </c>
      <c r="Z35" s="21">
        <v>5642.9418919895998</v>
      </c>
      <c r="AA35" s="21">
        <v>5672.6424737727602</v>
      </c>
      <c r="AB35" s="21">
        <v>47374</v>
      </c>
      <c r="AC35" s="21">
        <v>44487</v>
      </c>
      <c r="AD35" s="21">
        <v>58054</v>
      </c>
      <c r="AE35" s="21">
        <v>60613</v>
      </c>
      <c r="AF35" s="21">
        <v>77450</v>
      </c>
      <c r="AG35" s="21">
        <v>88814.078999999998</v>
      </c>
      <c r="AH35" s="21">
        <v>88086.325589999993</v>
      </c>
      <c r="AI35" s="21">
        <v>97979.156300000002</v>
      </c>
      <c r="AJ35" s="21">
        <v>110333.909272</v>
      </c>
      <c r="AK35" s="21">
        <v>112772.17639378818</v>
      </c>
      <c r="AL35" s="21">
        <v>110837.6641749696</v>
      </c>
      <c r="AM35" s="21">
        <v>106042.04327101876</v>
      </c>
      <c r="AN35" s="20">
        <f t="shared" si="0"/>
        <v>-4.3267069363537081</v>
      </c>
      <c r="AO35" s="19">
        <f t="shared" si="1"/>
        <v>11.708342468833848</v>
      </c>
      <c r="AP35" s="19">
        <f t="shared" si="2"/>
        <v>1.6404816156927495</v>
      </c>
      <c r="AQ35" s="19">
        <f t="shared" si="3"/>
        <v>7.7283840890155062</v>
      </c>
    </row>
    <row r="36" spans="1:43">
      <c r="A36" s="18" t="s">
        <v>73</v>
      </c>
      <c r="B36" s="28" t="s">
        <v>72</v>
      </c>
      <c r="C36" s="30" t="s">
        <v>33</v>
      </c>
      <c r="D36" s="21">
        <v>85611</v>
      </c>
      <c r="E36" s="21">
        <v>84314</v>
      </c>
      <c r="F36" s="21">
        <v>79087</v>
      </c>
      <c r="G36" s="21">
        <v>88638</v>
      </c>
      <c r="H36" s="21">
        <v>95761</v>
      </c>
      <c r="I36" s="21">
        <v>118893.428</v>
      </c>
      <c r="J36" s="21">
        <v>116455.57189000001</v>
      </c>
      <c r="K36" s="21">
        <v>125488.9562</v>
      </c>
      <c r="L36" s="21">
        <v>134399.30501000001</v>
      </c>
      <c r="M36" s="21">
        <v>131673.76309331699</v>
      </c>
      <c r="N36" s="21">
        <v>134169.65298364701</v>
      </c>
      <c r="O36" s="21">
        <v>137058.50337560999</v>
      </c>
      <c r="P36" s="21">
        <v>14484</v>
      </c>
      <c r="Q36" s="21">
        <v>17235</v>
      </c>
      <c r="R36" s="21">
        <v>15614</v>
      </c>
      <c r="S36" s="21">
        <v>17691</v>
      </c>
      <c r="T36" s="21">
        <v>18902</v>
      </c>
      <c r="U36" s="21">
        <v>20513.184000000001</v>
      </c>
      <c r="V36" s="21">
        <v>21339.111110000002</v>
      </c>
      <c r="W36" s="21">
        <v>22538.345300000001</v>
      </c>
      <c r="X36" s="21">
        <v>22757.057366000001</v>
      </c>
      <c r="Y36" s="21">
        <v>22598.426967182299</v>
      </c>
      <c r="Z36" s="21">
        <v>22432.825830390699</v>
      </c>
      <c r="AA36" s="21">
        <v>23911.363430060199</v>
      </c>
      <c r="AB36" s="21">
        <v>100095</v>
      </c>
      <c r="AC36" s="21">
        <v>101549</v>
      </c>
      <c r="AD36" s="21">
        <v>94701</v>
      </c>
      <c r="AE36" s="21">
        <v>106329</v>
      </c>
      <c r="AF36" s="21">
        <v>114663</v>
      </c>
      <c r="AG36" s="21">
        <v>139406.61199999999</v>
      </c>
      <c r="AH36" s="21">
        <v>137794.68300000002</v>
      </c>
      <c r="AI36" s="21">
        <v>148027.3015</v>
      </c>
      <c r="AJ36" s="21">
        <v>157156.362376</v>
      </c>
      <c r="AK36" s="21">
        <v>154272.1900604993</v>
      </c>
      <c r="AL36" s="21">
        <v>156602.47881403772</v>
      </c>
      <c r="AM36" s="21">
        <v>160969.8668056702</v>
      </c>
      <c r="AN36" s="20">
        <f t="shared" si="0"/>
        <v>2.7888370763394343</v>
      </c>
      <c r="AO36" s="19">
        <f t="shared" si="1"/>
        <v>9.5940094525265351</v>
      </c>
      <c r="AP36" s="19">
        <f t="shared" si="2"/>
        <v>1.6546428674923703</v>
      </c>
      <c r="AQ36" s="19">
        <f t="shared" si="3"/>
        <v>5.8619996291667604</v>
      </c>
    </row>
    <row r="37" spans="1:43">
      <c r="A37" s="27" t="s">
        <v>71</v>
      </c>
      <c r="B37" s="26"/>
      <c r="C37" s="26" t="s">
        <v>70</v>
      </c>
      <c r="D37" s="25">
        <v>69585</v>
      </c>
      <c r="E37" s="25">
        <v>70314</v>
      </c>
      <c r="F37" s="25">
        <v>72028</v>
      </c>
      <c r="G37" s="25">
        <v>83606</v>
      </c>
      <c r="H37" s="25">
        <v>92246</v>
      </c>
      <c r="I37" s="25">
        <v>92550.585000000006</v>
      </c>
      <c r="J37" s="25">
        <v>110313.97411</v>
      </c>
      <c r="K37" s="25">
        <v>118293.37209999999</v>
      </c>
      <c r="L37" s="25">
        <v>121606.82395999999</v>
      </c>
      <c r="M37" s="25">
        <v>102991.53986736199</v>
      </c>
      <c r="N37" s="25">
        <v>123002.621538102</v>
      </c>
      <c r="O37" s="25">
        <v>123756.117788107</v>
      </c>
      <c r="P37" s="25">
        <v>37104</v>
      </c>
      <c r="Q37" s="25">
        <v>39859</v>
      </c>
      <c r="R37" s="25">
        <v>37739</v>
      </c>
      <c r="S37" s="25">
        <v>41747</v>
      </c>
      <c r="T37" s="25">
        <v>74217</v>
      </c>
      <c r="U37" s="25">
        <v>57920.468000000001</v>
      </c>
      <c r="V37" s="25">
        <v>61780.746749999998</v>
      </c>
      <c r="W37" s="25">
        <v>71790.814799999993</v>
      </c>
      <c r="X37" s="25">
        <v>66787.943687000006</v>
      </c>
      <c r="Y37" s="25">
        <v>70282.162646560493</v>
      </c>
      <c r="Z37" s="25">
        <v>88383.1699400301</v>
      </c>
      <c r="AA37" s="25">
        <v>97736.480615626293</v>
      </c>
      <c r="AB37" s="21">
        <v>106689</v>
      </c>
      <c r="AC37" s="21">
        <v>110173</v>
      </c>
      <c r="AD37" s="21">
        <v>109767</v>
      </c>
      <c r="AE37" s="21">
        <v>125353</v>
      </c>
      <c r="AF37" s="21">
        <v>166463</v>
      </c>
      <c r="AG37" s="21">
        <v>150471.05300000001</v>
      </c>
      <c r="AH37" s="21">
        <v>172094.72086</v>
      </c>
      <c r="AI37" s="21">
        <v>190084.18689999997</v>
      </c>
      <c r="AJ37" s="21">
        <v>188394.767647</v>
      </c>
      <c r="AK37" s="21">
        <v>173273.70251392247</v>
      </c>
      <c r="AL37" s="21">
        <v>211385.7914781321</v>
      </c>
      <c r="AM37" s="21">
        <v>221492.59840373328</v>
      </c>
      <c r="AN37" s="20">
        <f t="shared" si="0"/>
        <v>4.7812139382351626</v>
      </c>
      <c r="AO37" s="19">
        <f t="shared" si="1"/>
        <v>10.818319959130946</v>
      </c>
      <c r="AP37" s="19">
        <f t="shared" si="2"/>
        <v>4.299767730381518</v>
      </c>
      <c r="AQ37" s="19">
        <f t="shared" si="3"/>
        <v>6.8617476976253329</v>
      </c>
    </row>
    <row r="38" spans="1:43" ht="9" customHeight="1">
      <c r="A38" s="18" t="s">
        <v>69</v>
      </c>
      <c r="B38" s="28" t="s">
        <v>68</v>
      </c>
      <c r="C38" s="31" t="s">
        <v>67</v>
      </c>
      <c r="D38" s="21">
        <v>6279</v>
      </c>
      <c r="E38" s="21">
        <v>6062</v>
      </c>
      <c r="F38" s="21">
        <v>5745</v>
      </c>
      <c r="G38" s="21">
        <v>7279</v>
      </c>
      <c r="H38" s="21">
        <v>8496</v>
      </c>
      <c r="I38" s="21">
        <v>9362.43</v>
      </c>
      <c r="J38" s="21">
        <v>8754.4398799999999</v>
      </c>
      <c r="K38" s="21">
        <v>10039.0281</v>
      </c>
      <c r="L38" s="21">
        <v>9783.8356899999999</v>
      </c>
      <c r="M38" s="21">
        <v>9506.5649022419802</v>
      </c>
      <c r="N38" s="21">
        <v>10651.2124210006</v>
      </c>
      <c r="O38" s="21">
        <v>10350.046649116</v>
      </c>
      <c r="P38" s="21">
        <v>16448</v>
      </c>
      <c r="Q38" s="21">
        <v>16242</v>
      </c>
      <c r="R38" s="21">
        <v>13568</v>
      </c>
      <c r="S38" s="21">
        <v>18514</v>
      </c>
      <c r="T38" s="21">
        <v>19808</v>
      </c>
      <c r="U38" s="21">
        <v>21759.499</v>
      </c>
      <c r="V38" s="21">
        <v>21596.4022</v>
      </c>
      <c r="W38" s="21">
        <v>25419.024000000001</v>
      </c>
      <c r="X38" s="21">
        <v>21471.175424000001</v>
      </c>
      <c r="Y38" s="21">
        <v>25807.7373755349</v>
      </c>
      <c r="Z38" s="21">
        <v>24696.940282393301</v>
      </c>
      <c r="AA38" s="21">
        <v>24511.058821752998</v>
      </c>
      <c r="AB38" s="21">
        <v>22727</v>
      </c>
      <c r="AC38" s="21">
        <v>22304</v>
      </c>
      <c r="AD38" s="21">
        <v>19313</v>
      </c>
      <c r="AE38" s="21">
        <v>25793</v>
      </c>
      <c r="AF38" s="21">
        <v>28304</v>
      </c>
      <c r="AG38" s="21">
        <v>31121.929</v>
      </c>
      <c r="AH38" s="21">
        <v>30350.842080000002</v>
      </c>
      <c r="AI38" s="21">
        <v>35458.052100000001</v>
      </c>
      <c r="AJ38" s="21">
        <v>31255.011114000001</v>
      </c>
      <c r="AK38" s="21">
        <v>35314.302277776878</v>
      </c>
      <c r="AL38" s="21">
        <v>35348.152703393906</v>
      </c>
      <c r="AM38" s="21">
        <v>34861.105470868999</v>
      </c>
      <c r="AN38" s="20">
        <f t="shared" si="0"/>
        <v>-1.3778576680137045</v>
      </c>
      <c r="AO38" s="19">
        <f t="shared" si="1"/>
        <v>10.899612617465905</v>
      </c>
      <c r="AP38" s="19">
        <f t="shared" si="2"/>
        <v>0.89507387910614966</v>
      </c>
      <c r="AQ38" s="19">
        <f t="shared" si="3"/>
        <v>5.475620134766217</v>
      </c>
    </row>
    <row r="39" spans="1:43">
      <c r="A39" s="18" t="s">
        <v>66</v>
      </c>
      <c r="B39" s="28" t="s">
        <v>65</v>
      </c>
      <c r="C39" s="28" t="s">
        <v>64</v>
      </c>
      <c r="D39" s="21">
        <v>18583</v>
      </c>
      <c r="E39" s="21">
        <v>16772</v>
      </c>
      <c r="F39" s="21">
        <v>20836</v>
      </c>
      <c r="G39" s="21">
        <v>20638</v>
      </c>
      <c r="H39" s="21">
        <v>24200</v>
      </c>
      <c r="I39" s="21">
        <v>27735.456999999999</v>
      </c>
      <c r="J39" s="21">
        <v>32198.980319999999</v>
      </c>
      <c r="K39" s="21">
        <v>36908.739300000001</v>
      </c>
      <c r="L39" s="21">
        <v>37133.139289999999</v>
      </c>
      <c r="M39" s="21">
        <v>33801.750375698299</v>
      </c>
      <c r="N39" s="21">
        <v>35725.715152448502</v>
      </c>
      <c r="O39" s="21">
        <v>34185.513003345302</v>
      </c>
      <c r="P39" s="21">
        <v>1671</v>
      </c>
      <c r="Q39" s="21">
        <v>1311</v>
      </c>
      <c r="R39" s="21">
        <v>1379</v>
      </c>
      <c r="S39" s="21">
        <v>1451</v>
      </c>
      <c r="T39" s="21">
        <v>1755</v>
      </c>
      <c r="U39" s="21">
        <v>1658.106</v>
      </c>
      <c r="V39" s="21">
        <v>1797.5848000000001</v>
      </c>
      <c r="W39" s="21">
        <v>2704.7966999999999</v>
      </c>
      <c r="X39" s="21">
        <v>2256.1201580000002</v>
      </c>
      <c r="Y39" s="21">
        <v>2619.79612054463</v>
      </c>
      <c r="Z39" s="21">
        <v>3012.1545715485699</v>
      </c>
      <c r="AA39" s="21">
        <v>3030.5437935970999</v>
      </c>
      <c r="AB39" s="21">
        <v>20254</v>
      </c>
      <c r="AC39" s="21">
        <v>18083</v>
      </c>
      <c r="AD39" s="21">
        <v>22215</v>
      </c>
      <c r="AE39" s="21">
        <v>22089</v>
      </c>
      <c r="AF39" s="21">
        <v>25955</v>
      </c>
      <c r="AG39" s="21">
        <v>29393.562999999998</v>
      </c>
      <c r="AH39" s="21">
        <v>33996.565119999999</v>
      </c>
      <c r="AI39" s="21">
        <v>39613.536</v>
      </c>
      <c r="AJ39" s="21">
        <v>39389.259447999997</v>
      </c>
      <c r="AK39" s="21">
        <v>36421.546496242925</v>
      </c>
      <c r="AL39" s="21">
        <v>38737.869723997072</v>
      </c>
      <c r="AM39" s="21">
        <v>37216.056796942401</v>
      </c>
      <c r="AN39" s="20">
        <f t="shared" si="0"/>
        <v>-3.9284889383371269</v>
      </c>
      <c r="AO39" s="19">
        <f t="shared" si="1"/>
        <v>13.104490106751896</v>
      </c>
      <c r="AP39" s="19">
        <f t="shared" si="2"/>
        <v>-1.4053973760669152</v>
      </c>
      <c r="AQ39" s="19">
        <f t="shared" si="3"/>
        <v>7.089065375061594</v>
      </c>
    </row>
    <row r="40" spans="1:43">
      <c r="A40" s="18" t="s">
        <v>63</v>
      </c>
      <c r="B40" s="28" t="s">
        <v>62</v>
      </c>
      <c r="C40" s="28" t="s">
        <v>61</v>
      </c>
      <c r="D40" s="21">
        <v>17837</v>
      </c>
      <c r="E40" s="21">
        <v>16255</v>
      </c>
      <c r="F40" s="21">
        <v>12301</v>
      </c>
      <c r="G40" s="21">
        <v>17295</v>
      </c>
      <c r="H40" s="21">
        <v>18509</v>
      </c>
      <c r="I40" s="21">
        <v>17653.243999999999</v>
      </c>
      <c r="J40" s="21">
        <v>18837.375759999999</v>
      </c>
      <c r="K40" s="21">
        <v>18868.135399999999</v>
      </c>
      <c r="L40" s="21">
        <v>18154.989600000001</v>
      </c>
      <c r="M40" s="21">
        <v>12428.4631071126</v>
      </c>
      <c r="N40" s="21">
        <v>14097.8997348454</v>
      </c>
      <c r="O40" s="21">
        <v>16565.4760924234</v>
      </c>
      <c r="P40" s="21">
        <v>2201</v>
      </c>
      <c r="Q40" s="21">
        <v>1671</v>
      </c>
      <c r="R40" s="21">
        <v>1168</v>
      </c>
      <c r="S40" s="21">
        <v>1626</v>
      </c>
      <c r="T40" s="21">
        <v>1496</v>
      </c>
      <c r="U40" s="21">
        <v>1243.5419999999999</v>
      </c>
      <c r="V40" s="21">
        <v>1788.5837100000001</v>
      </c>
      <c r="W40" s="21">
        <v>1388.5087000000001</v>
      </c>
      <c r="X40" s="21">
        <v>1237.9725080000001</v>
      </c>
      <c r="Y40" s="21">
        <v>940.02265586954002</v>
      </c>
      <c r="Z40" s="21">
        <v>1465.65683647633</v>
      </c>
      <c r="AA40" s="21">
        <v>1807.1880566938501</v>
      </c>
      <c r="AB40" s="21">
        <v>20038</v>
      </c>
      <c r="AC40" s="21">
        <v>17926</v>
      </c>
      <c r="AD40" s="21">
        <v>13469</v>
      </c>
      <c r="AE40" s="21">
        <v>18921</v>
      </c>
      <c r="AF40" s="21">
        <v>20005</v>
      </c>
      <c r="AG40" s="21">
        <v>18896.786</v>
      </c>
      <c r="AH40" s="21">
        <v>20625.959469999998</v>
      </c>
      <c r="AI40" s="21">
        <v>20256.644099999998</v>
      </c>
      <c r="AJ40" s="21">
        <v>19392.962108</v>
      </c>
      <c r="AK40" s="21">
        <v>13368.48576298214</v>
      </c>
      <c r="AL40" s="21">
        <v>15563.556571321729</v>
      </c>
      <c r="AM40" s="21">
        <v>18372.664149117249</v>
      </c>
      <c r="AN40" s="20">
        <f t="shared" si="0"/>
        <v>18.049265056624254</v>
      </c>
      <c r="AO40" s="19">
        <f t="shared" si="1"/>
        <v>6.6162586203462013</v>
      </c>
      <c r="AP40" s="19">
        <f t="shared" si="2"/>
        <v>-4.0671387663778091</v>
      </c>
      <c r="AQ40" s="19">
        <f t="shared" si="3"/>
        <v>-0.3200002587868056</v>
      </c>
    </row>
    <row r="41" spans="1:43">
      <c r="A41" s="18" t="s">
        <v>60</v>
      </c>
      <c r="B41" s="28" t="s">
        <v>59</v>
      </c>
      <c r="C41" s="28" t="s">
        <v>58</v>
      </c>
      <c r="D41" s="21">
        <v>5193</v>
      </c>
      <c r="E41" s="21">
        <v>7415</v>
      </c>
      <c r="F41" s="21">
        <v>7077</v>
      </c>
      <c r="G41" s="21">
        <v>7430</v>
      </c>
      <c r="H41" s="21">
        <v>13944</v>
      </c>
      <c r="I41" s="21">
        <v>10474.307000000001</v>
      </c>
      <c r="J41" s="21">
        <v>11926.4712</v>
      </c>
      <c r="K41" s="21">
        <v>13691.087600000001</v>
      </c>
      <c r="L41" s="21">
        <v>13915.40214</v>
      </c>
      <c r="M41" s="21">
        <v>13351.564533275099</v>
      </c>
      <c r="N41" s="21">
        <v>17451.477015606801</v>
      </c>
      <c r="O41" s="21">
        <v>20057.729634860101</v>
      </c>
      <c r="P41" s="21">
        <v>14787</v>
      </c>
      <c r="Q41" s="21">
        <v>18472</v>
      </c>
      <c r="R41" s="21">
        <v>19310</v>
      </c>
      <c r="S41" s="21">
        <v>17846</v>
      </c>
      <c r="T41" s="21">
        <v>47573</v>
      </c>
      <c r="U41" s="21">
        <v>30237.387999999999</v>
      </c>
      <c r="V41" s="21">
        <v>33739.128340000003</v>
      </c>
      <c r="W41" s="21">
        <v>39459.7117</v>
      </c>
      <c r="X41" s="21">
        <v>39281.421726</v>
      </c>
      <c r="Y41" s="21">
        <v>38831.982054814798</v>
      </c>
      <c r="Z41" s="21">
        <v>56374.667856367501</v>
      </c>
      <c r="AA41" s="21">
        <v>65599.029130470895</v>
      </c>
      <c r="AB41" s="21">
        <v>19980</v>
      </c>
      <c r="AC41" s="21">
        <v>25887</v>
      </c>
      <c r="AD41" s="21">
        <v>26387</v>
      </c>
      <c r="AE41" s="21">
        <v>25276</v>
      </c>
      <c r="AF41" s="21">
        <v>61517</v>
      </c>
      <c r="AG41" s="21">
        <v>40711.695</v>
      </c>
      <c r="AH41" s="21">
        <v>45665.599540000003</v>
      </c>
      <c r="AI41" s="21">
        <v>53150.799299999999</v>
      </c>
      <c r="AJ41" s="21">
        <v>53196.823865999999</v>
      </c>
      <c r="AK41" s="21">
        <v>52183.546588089899</v>
      </c>
      <c r="AL41" s="21">
        <v>73826.144871974306</v>
      </c>
      <c r="AM41" s="21">
        <v>85656.758765331004</v>
      </c>
      <c r="AN41" s="20">
        <f t="shared" si="0"/>
        <v>16.024965022720306</v>
      </c>
      <c r="AO41" s="19">
        <f t="shared" si="1"/>
        <v>14.905778274877093</v>
      </c>
      <c r="AP41" s="19">
        <f t="shared" si="2"/>
        <v>13.679673106081268</v>
      </c>
      <c r="AQ41" s="19">
        <f t="shared" si="3"/>
        <v>11.683160726840185</v>
      </c>
    </row>
    <row r="42" spans="1:43">
      <c r="A42" s="18"/>
      <c r="B42" s="28"/>
      <c r="C42" s="30" t="s">
        <v>38</v>
      </c>
      <c r="D42" s="29">
        <f t="shared" ref="D42:AM42" si="8">D38+D41</f>
        <v>11472</v>
      </c>
      <c r="E42" s="29">
        <f t="shared" si="8"/>
        <v>13477</v>
      </c>
      <c r="F42" s="29">
        <f t="shared" si="8"/>
        <v>12822</v>
      </c>
      <c r="G42" s="29">
        <f t="shared" si="8"/>
        <v>14709</v>
      </c>
      <c r="H42" s="29">
        <f t="shared" si="8"/>
        <v>22440</v>
      </c>
      <c r="I42" s="29">
        <f t="shared" si="8"/>
        <v>19836.737000000001</v>
      </c>
      <c r="J42" s="29">
        <f t="shared" si="8"/>
        <v>20680.911079999998</v>
      </c>
      <c r="K42" s="29">
        <f t="shared" si="8"/>
        <v>23730.115700000002</v>
      </c>
      <c r="L42" s="29">
        <f t="shared" si="8"/>
        <v>23699.237829999998</v>
      </c>
      <c r="M42" s="29">
        <f t="shared" si="8"/>
        <v>22858.129435517079</v>
      </c>
      <c r="N42" s="29">
        <f t="shared" si="8"/>
        <v>28102.689436607401</v>
      </c>
      <c r="O42" s="29">
        <f t="shared" si="8"/>
        <v>30407.776283976102</v>
      </c>
      <c r="P42" s="29">
        <f t="shared" si="8"/>
        <v>31235</v>
      </c>
      <c r="Q42" s="29">
        <f t="shared" si="8"/>
        <v>34714</v>
      </c>
      <c r="R42" s="29">
        <f t="shared" si="8"/>
        <v>32878</v>
      </c>
      <c r="S42" s="29">
        <f t="shared" si="8"/>
        <v>36360</v>
      </c>
      <c r="T42" s="29">
        <f t="shared" si="8"/>
        <v>67381</v>
      </c>
      <c r="U42" s="29">
        <f t="shared" si="8"/>
        <v>51996.887000000002</v>
      </c>
      <c r="V42" s="29">
        <f t="shared" si="8"/>
        <v>55335.530540000007</v>
      </c>
      <c r="W42" s="29">
        <f t="shared" si="8"/>
        <v>64878.735700000005</v>
      </c>
      <c r="X42" s="29">
        <f t="shared" si="8"/>
        <v>60752.597150000001</v>
      </c>
      <c r="Y42" s="29">
        <f t="shared" si="8"/>
        <v>64639.719430349694</v>
      </c>
      <c r="Z42" s="29">
        <f t="shared" si="8"/>
        <v>81071.608138760799</v>
      </c>
      <c r="AA42" s="29">
        <f t="shared" si="8"/>
        <v>90110.087952223897</v>
      </c>
      <c r="AB42" s="29">
        <f t="shared" si="8"/>
        <v>42707</v>
      </c>
      <c r="AC42" s="29">
        <f t="shared" si="8"/>
        <v>48191</v>
      </c>
      <c r="AD42" s="29">
        <f t="shared" si="8"/>
        <v>45700</v>
      </c>
      <c r="AE42" s="29">
        <f t="shared" si="8"/>
        <v>51069</v>
      </c>
      <c r="AF42" s="29">
        <f t="shared" si="8"/>
        <v>89821</v>
      </c>
      <c r="AG42" s="29">
        <f t="shared" si="8"/>
        <v>71833.623999999996</v>
      </c>
      <c r="AH42" s="29">
        <f t="shared" si="8"/>
        <v>76016.441619999998</v>
      </c>
      <c r="AI42" s="29">
        <f t="shared" si="8"/>
        <v>88608.8514</v>
      </c>
      <c r="AJ42" s="29">
        <f t="shared" si="8"/>
        <v>84451.83498</v>
      </c>
      <c r="AK42" s="29">
        <f t="shared" si="8"/>
        <v>87497.848865866777</v>
      </c>
      <c r="AL42" s="29">
        <f t="shared" si="8"/>
        <v>109174.29757536821</v>
      </c>
      <c r="AM42" s="29">
        <f t="shared" si="8"/>
        <v>120517.8642362</v>
      </c>
      <c r="AN42" s="20">
        <f t="shared" si="0"/>
        <v>10.390327130798148</v>
      </c>
      <c r="AO42" s="19">
        <f t="shared" si="1"/>
        <v>13.009363221488684</v>
      </c>
      <c r="AP42" s="19">
        <f t="shared" si="2"/>
        <v>9.1103617180774137</v>
      </c>
      <c r="AQ42" s="19">
        <f t="shared" si="3"/>
        <v>9.220931205583426</v>
      </c>
    </row>
    <row r="43" spans="1:43">
      <c r="A43" s="18" t="s">
        <v>57</v>
      </c>
      <c r="B43" s="28" t="s">
        <v>56</v>
      </c>
      <c r="C43" s="28" t="s">
        <v>55</v>
      </c>
      <c r="D43" s="21">
        <v>17702</v>
      </c>
      <c r="E43" s="21">
        <v>21020</v>
      </c>
      <c r="F43" s="21">
        <v>22616</v>
      </c>
      <c r="G43" s="21">
        <v>27368</v>
      </c>
      <c r="H43" s="21">
        <v>23931</v>
      </c>
      <c r="I43" s="21">
        <v>23242.415000000001</v>
      </c>
      <c r="J43" s="21">
        <v>34260.346640000003</v>
      </c>
      <c r="K43" s="21">
        <v>35011.129999999997</v>
      </c>
      <c r="L43" s="21">
        <v>37729.280149999999</v>
      </c>
      <c r="M43" s="21">
        <v>30361.034959591001</v>
      </c>
      <c r="N43" s="21">
        <v>40358.715400809699</v>
      </c>
      <c r="O43" s="21">
        <v>37610.394026544003</v>
      </c>
      <c r="P43" s="21">
        <v>1716</v>
      </c>
      <c r="Q43" s="21">
        <v>1885</v>
      </c>
      <c r="R43" s="21">
        <v>1992</v>
      </c>
      <c r="S43" s="21">
        <v>2156</v>
      </c>
      <c r="T43" s="21">
        <v>3296</v>
      </c>
      <c r="U43" s="21">
        <v>2805.6759999999999</v>
      </c>
      <c r="V43" s="21">
        <v>2372.3239800000001</v>
      </c>
      <c r="W43" s="21">
        <v>2269.3420000000001</v>
      </c>
      <c r="X43" s="21">
        <v>2274.774332</v>
      </c>
      <c r="Y43" s="21">
        <v>1846.33896261005</v>
      </c>
      <c r="Z43" s="21">
        <v>2533.3697825032</v>
      </c>
      <c r="AA43" s="21">
        <v>2456.97495138368</v>
      </c>
      <c r="AB43" s="21">
        <v>19418</v>
      </c>
      <c r="AC43" s="21">
        <v>22905</v>
      </c>
      <c r="AD43" s="21">
        <v>24608</v>
      </c>
      <c r="AE43" s="21">
        <v>29524</v>
      </c>
      <c r="AF43" s="21">
        <v>27227</v>
      </c>
      <c r="AG43" s="21">
        <v>26048.091</v>
      </c>
      <c r="AH43" s="21">
        <v>36632.670620000004</v>
      </c>
      <c r="AI43" s="21">
        <v>37280.471999999994</v>
      </c>
      <c r="AJ43" s="21">
        <v>40004.054482</v>
      </c>
      <c r="AK43" s="21">
        <v>32207.373922201052</v>
      </c>
      <c r="AL43" s="21">
        <v>42892.085183312898</v>
      </c>
      <c r="AM43" s="21">
        <v>40067.368977927683</v>
      </c>
      <c r="AN43" s="20">
        <f t="shared" si="0"/>
        <v>-6.5856350730278068</v>
      </c>
      <c r="AO43" s="19">
        <f t="shared" si="1"/>
        <v>7.9577345206648999</v>
      </c>
      <c r="AP43" s="19">
        <f t="shared" si="2"/>
        <v>2.1619560588028435</v>
      </c>
      <c r="AQ43" s="19">
        <f t="shared" si="3"/>
        <v>5.6997730971886114</v>
      </c>
    </row>
    <row r="44" spans="1:43">
      <c r="A44" s="18" t="s">
        <v>54</v>
      </c>
      <c r="B44" s="28" t="s">
        <v>53</v>
      </c>
      <c r="C44" s="28" t="s">
        <v>52</v>
      </c>
      <c r="D44" s="21">
        <v>3991</v>
      </c>
      <c r="E44" s="21">
        <v>2791</v>
      </c>
      <c r="F44" s="21">
        <v>3454</v>
      </c>
      <c r="G44" s="21">
        <v>3595</v>
      </c>
      <c r="H44" s="21">
        <v>3168</v>
      </c>
      <c r="I44" s="21">
        <v>4082.7310000000002</v>
      </c>
      <c r="J44" s="21">
        <v>4336.3603199999998</v>
      </c>
      <c r="K44" s="21">
        <v>3775.2516999999998</v>
      </c>
      <c r="L44" s="21">
        <v>4890.1770900000001</v>
      </c>
      <c r="M44" s="21">
        <v>3542.16198944297</v>
      </c>
      <c r="N44" s="21">
        <v>4717.6018133913803</v>
      </c>
      <c r="O44" s="21">
        <v>4986.9583818184101</v>
      </c>
      <c r="P44" s="21">
        <v>281</v>
      </c>
      <c r="Q44" s="21">
        <v>278</v>
      </c>
      <c r="R44" s="21">
        <v>321</v>
      </c>
      <c r="S44" s="21">
        <v>153</v>
      </c>
      <c r="T44" s="21">
        <v>289</v>
      </c>
      <c r="U44" s="21">
        <v>216.256</v>
      </c>
      <c r="V44" s="21">
        <v>486.72372000000001</v>
      </c>
      <c r="W44" s="21">
        <v>549.4316</v>
      </c>
      <c r="X44" s="21">
        <v>266.47953799999999</v>
      </c>
      <c r="Y44" s="21">
        <v>236.28547718651001</v>
      </c>
      <c r="Z44" s="21">
        <v>300.38061074123999</v>
      </c>
      <c r="AA44" s="21">
        <v>331.68586172780999</v>
      </c>
      <c r="AB44" s="21">
        <v>4272</v>
      </c>
      <c r="AC44" s="21">
        <v>3069</v>
      </c>
      <c r="AD44" s="21">
        <v>3775</v>
      </c>
      <c r="AE44" s="21">
        <v>3748</v>
      </c>
      <c r="AF44" s="21">
        <v>3457</v>
      </c>
      <c r="AG44" s="21">
        <v>4298.9870000000001</v>
      </c>
      <c r="AH44" s="21">
        <v>4823.0840399999997</v>
      </c>
      <c r="AI44" s="21">
        <v>4324.6832999999997</v>
      </c>
      <c r="AJ44" s="21">
        <v>5156.6566279999997</v>
      </c>
      <c r="AK44" s="21">
        <v>3778.44746662948</v>
      </c>
      <c r="AL44" s="21">
        <v>5017.9824241326205</v>
      </c>
      <c r="AM44" s="21">
        <v>5318.6442435462204</v>
      </c>
      <c r="AN44" s="20">
        <f t="shared" si="0"/>
        <v>5.9916873755405886</v>
      </c>
      <c r="AO44" s="19">
        <f t="shared" si="1"/>
        <v>4.8398884751541544</v>
      </c>
      <c r="AP44" s="19">
        <f t="shared" si="2"/>
        <v>3.940647700059813</v>
      </c>
      <c r="AQ44" s="19">
        <f t="shared" si="3"/>
        <v>3.7090793394902306</v>
      </c>
    </row>
    <row r="45" spans="1:43">
      <c r="A45" s="27" t="s">
        <v>51</v>
      </c>
      <c r="B45" s="26"/>
      <c r="C45" s="26" t="s">
        <v>50</v>
      </c>
      <c r="D45" s="25">
        <v>1286454</v>
      </c>
      <c r="E45" s="25">
        <v>1350850</v>
      </c>
      <c r="F45" s="25">
        <v>1417064</v>
      </c>
      <c r="G45" s="25">
        <v>1540498</v>
      </c>
      <c r="H45" s="25">
        <v>1716314</v>
      </c>
      <c r="I45" s="25">
        <v>1878719.872</v>
      </c>
      <c r="J45" s="25">
        <v>2014971.8256099999</v>
      </c>
      <c r="K45" s="25">
        <v>2117350.4389</v>
      </c>
      <c r="L45" s="25">
        <v>2057761.25385</v>
      </c>
      <c r="M45" s="25">
        <v>2129592.8372434601</v>
      </c>
      <c r="N45" s="25">
        <v>2324636.4535637898</v>
      </c>
      <c r="O45" s="25">
        <v>2273584.8220722801</v>
      </c>
      <c r="P45" s="25">
        <v>187909</v>
      </c>
      <c r="Q45" s="25">
        <v>207678</v>
      </c>
      <c r="R45" s="25">
        <v>226164</v>
      </c>
      <c r="S45" s="25">
        <v>225742</v>
      </c>
      <c r="T45" s="25">
        <v>272082</v>
      </c>
      <c r="U45" s="25">
        <v>261465.19200000001</v>
      </c>
      <c r="V45" s="25">
        <v>278215.41457000002</v>
      </c>
      <c r="W45" s="25">
        <v>300326.19939999998</v>
      </c>
      <c r="X45" s="25">
        <v>289145.24946800002</v>
      </c>
      <c r="Y45" s="25">
        <v>290423.49212995003</v>
      </c>
      <c r="Z45" s="25">
        <v>327727.14118111099</v>
      </c>
      <c r="AA45" s="25">
        <v>332115.73477825301</v>
      </c>
      <c r="AB45" s="21">
        <v>1474363</v>
      </c>
      <c r="AC45" s="21">
        <v>1558528</v>
      </c>
      <c r="AD45" s="21">
        <v>1643228</v>
      </c>
      <c r="AE45" s="21">
        <v>1766240</v>
      </c>
      <c r="AF45" s="21">
        <v>1988396</v>
      </c>
      <c r="AG45" s="21">
        <v>2140185.0639999998</v>
      </c>
      <c r="AH45" s="21">
        <v>2293187.2401799997</v>
      </c>
      <c r="AI45" s="21">
        <v>2417676.6382999998</v>
      </c>
      <c r="AJ45" s="21">
        <v>2346906.5033180001</v>
      </c>
      <c r="AK45" s="21">
        <v>2420016.32937341</v>
      </c>
      <c r="AL45" s="21">
        <v>2652363.5947448998</v>
      </c>
      <c r="AM45" s="21">
        <v>2605700.556850533</v>
      </c>
      <c r="AN45" s="20">
        <f t="shared" si="0"/>
        <v>-1.759300194996638</v>
      </c>
      <c r="AO45" s="19">
        <f t="shared" si="1"/>
        <v>8.2901952537427235</v>
      </c>
      <c r="AP45" s="19">
        <f t="shared" si="2"/>
        <v>2.7587908543397361</v>
      </c>
      <c r="AQ45" s="19">
        <f t="shared" si="3"/>
        <v>5.1635916367441865</v>
      </c>
    </row>
    <row r="46" spans="1:43">
      <c r="A46" s="27" t="s">
        <v>49</v>
      </c>
      <c r="B46" s="26"/>
      <c r="C46" s="26" t="s">
        <v>48</v>
      </c>
      <c r="D46" s="25">
        <v>56014</v>
      </c>
      <c r="E46" s="25">
        <v>61931</v>
      </c>
      <c r="F46" s="25">
        <v>70956</v>
      </c>
      <c r="G46" s="25">
        <v>71598</v>
      </c>
      <c r="H46" s="25">
        <v>72776</v>
      </c>
      <c r="I46" s="25">
        <v>74789.154999999999</v>
      </c>
      <c r="J46" s="25">
        <v>73415.164019999997</v>
      </c>
      <c r="K46" s="25">
        <v>77472.386499999993</v>
      </c>
      <c r="L46" s="25">
        <v>76248.85673</v>
      </c>
      <c r="M46" s="25">
        <v>79768.378103695693</v>
      </c>
      <c r="N46" s="25">
        <v>79881.5144367553</v>
      </c>
      <c r="O46" s="25">
        <v>87977.595614091901</v>
      </c>
      <c r="P46" s="25">
        <v>8363</v>
      </c>
      <c r="Q46" s="25">
        <v>9724</v>
      </c>
      <c r="R46" s="25">
        <v>11563</v>
      </c>
      <c r="S46" s="25">
        <v>10704</v>
      </c>
      <c r="T46" s="25">
        <v>11771</v>
      </c>
      <c r="U46" s="25">
        <v>10631.564</v>
      </c>
      <c r="V46" s="25">
        <v>10344.31301</v>
      </c>
      <c r="W46" s="25">
        <v>11212.0484</v>
      </c>
      <c r="X46" s="25">
        <v>10952.098174999999</v>
      </c>
      <c r="Y46" s="25">
        <v>11087.8446935056</v>
      </c>
      <c r="Z46" s="25">
        <v>11448.9686196947</v>
      </c>
      <c r="AA46" s="25">
        <v>13059.6310464005</v>
      </c>
      <c r="AB46" s="21">
        <v>64377</v>
      </c>
      <c r="AC46" s="21">
        <v>71655</v>
      </c>
      <c r="AD46" s="21">
        <v>82519</v>
      </c>
      <c r="AE46" s="21">
        <v>82302</v>
      </c>
      <c r="AF46" s="21">
        <v>84547</v>
      </c>
      <c r="AG46" s="21">
        <v>85420.718999999997</v>
      </c>
      <c r="AH46" s="21">
        <v>83759.477029999995</v>
      </c>
      <c r="AI46" s="21">
        <v>88684.434899999993</v>
      </c>
      <c r="AJ46" s="21">
        <v>87200.954904999991</v>
      </c>
      <c r="AK46" s="21">
        <v>90856.222797201292</v>
      </c>
      <c r="AL46" s="21">
        <v>91330.483056450001</v>
      </c>
      <c r="AM46" s="21">
        <v>101037.22666049239</v>
      </c>
      <c r="AN46" s="20">
        <f t="shared" si="0"/>
        <v>10.628153141424646</v>
      </c>
      <c r="AO46" s="19">
        <f t="shared" si="1"/>
        <v>1.2165460228183917</v>
      </c>
      <c r="AP46" s="19">
        <f t="shared" si="2"/>
        <v>3.1184209763452202</v>
      </c>
      <c r="AQ46" s="19">
        <f t="shared" si="3"/>
        <v>1.8531043343795801</v>
      </c>
    </row>
    <row r="47" spans="1:43">
      <c r="A47" s="27" t="s">
        <v>47</v>
      </c>
      <c r="B47" s="26"/>
      <c r="C47" s="26" t="s">
        <v>46</v>
      </c>
      <c r="D47" s="25">
        <v>1230439</v>
      </c>
      <c r="E47" s="25">
        <v>1288919</v>
      </c>
      <c r="F47" s="25">
        <v>1346108</v>
      </c>
      <c r="G47" s="25">
        <v>1468900</v>
      </c>
      <c r="H47" s="25">
        <v>1643539</v>
      </c>
      <c r="I47" s="25">
        <v>1803930.7169999999</v>
      </c>
      <c r="J47" s="25">
        <v>1941556.6615899999</v>
      </c>
      <c r="K47" s="25">
        <v>2039878.0523999999</v>
      </c>
      <c r="L47" s="25">
        <v>1981512.3971299999</v>
      </c>
      <c r="M47" s="25">
        <v>2049824.4591397599</v>
      </c>
      <c r="N47" s="25">
        <v>2244754.9391270401</v>
      </c>
      <c r="O47" s="25">
        <v>2185607.22645819</v>
      </c>
      <c r="P47" s="25">
        <v>179546</v>
      </c>
      <c r="Q47" s="25">
        <v>197954</v>
      </c>
      <c r="R47" s="25">
        <v>214601</v>
      </c>
      <c r="S47" s="25">
        <v>215038</v>
      </c>
      <c r="T47" s="25">
        <v>260311</v>
      </c>
      <c r="U47" s="25">
        <v>250833.62700000001</v>
      </c>
      <c r="V47" s="25">
        <v>267871.10155999998</v>
      </c>
      <c r="W47" s="25">
        <v>289114.15100000001</v>
      </c>
      <c r="X47" s="25">
        <v>278193.15129299997</v>
      </c>
      <c r="Y47" s="25">
        <v>279335.647436445</v>
      </c>
      <c r="Z47" s="25">
        <v>316278.172561416</v>
      </c>
      <c r="AA47" s="25">
        <v>319056.10373185301</v>
      </c>
      <c r="AB47" s="21">
        <v>1409985</v>
      </c>
      <c r="AC47" s="21">
        <v>1486873</v>
      </c>
      <c r="AD47" s="21">
        <v>1560709</v>
      </c>
      <c r="AE47" s="21">
        <v>1683938</v>
      </c>
      <c r="AF47" s="21">
        <v>1903850</v>
      </c>
      <c r="AG47" s="21">
        <v>2054764.344</v>
      </c>
      <c r="AH47" s="21">
        <v>2209427.76315</v>
      </c>
      <c r="AI47" s="21">
        <v>2328992.2034</v>
      </c>
      <c r="AJ47" s="21">
        <v>2259705.5484229997</v>
      </c>
      <c r="AK47" s="21">
        <v>2329160.1065762048</v>
      </c>
      <c r="AL47" s="21">
        <v>2561033.111688456</v>
      </c>
      <c r="AM47" s="21">
        <v>2504663.330190043</v>
      </c>
      <c r="AN47" s="20">
        <f t="shared" si="0"/>
        <v>-2.2010563331314792</v>
      </c>
      <c r="AO47" s="19">
        <f t="shared" si="1"/>
        <v>8.6155551548766027</v>
      </c>
      <c r="AP47" s="19">
        <f t="shared" si="2"/>
        <v>2.7430842552415413</v>
      </c>
      <c r="AQ47" s="19">
        <f t="shared" si="3"/>
        <v>5.3108452696375821</v>
      </c>
    </row>
    <row r="48" spans="1:43">
      <c r="A48" s="27" t="s">
        <v>45</v>
      </c>
      <c r="B48" s="26"/>
      <c r="C48" s="26" t="s">
        <v>44</v>
      </c>
      <c r="D48" s="25">
        <v>217175</v>
      </c>
      <c r="E48" s="25">
        <v>226334</v>
      </c>
      <c r="F48" s="25">
        <v>235406</v>
      </c>
      <c r="G48" s="25">
        <v>244151</v>
      </c>
      <c r="H48" s="25">
        <v>261192</v>
      </c>
      <c r="I48" s="25">
        <v>278340.00799999997</v>
      </c>
      <c r="J48" s="25">
        <v>291222.43323000002</v>
      </c>
      <c r="K48" s="25">
        <v>304372.46460000001</v>
      </c>
      <c r="L48" s="25">
        <v>318970.12403000001</v>
      </c>
      <c r="M48" s="25">
        <v>329544.423341355</v>
      </c>
      <c r="N48" s="25">
        <v>342666.224511248</v>
      </c>
      <c r="O48" s="25">
        <v>357917.93876937998</v>
      </c>
      <c r="P48" s="25">
        <v>45883</v>
      </c>
      <c r="Q48" s="25">
        <v>46637</v>
      </c>
      <c r="R48" s="25">
        <v>46471</v>
      </c>
      <c r="S48" s="25">
        <v>46629</v>
      </c>
      <c r="T48" s="25">
        <v>47251</v>
      </c>
      <c r="U48" s="25">
        <v>49102.853999999999</v>
      </c>
      <c r="V48" s="25">
        <v>52408.133569999998</v>
      </c>
      <c r="W48" s="25">
        <v>56787.430800000002</v>
      </c>
      <c r="X48" s="25">
        <v>60906.011299999998</v>
      </c>
      <c r="Y48" s="25">
        <v>64529.774744813803</v>
      </c>
      <c r="Z48" s="25">
        <v>70073.552584060701</v>
      </c>
      <c r="AA48" s="25">
        <v>75248.731147884697</v>
      </c>
      <c r="AB48" s="21">
        <v>263058</v>
      </c>
      <c r="AC48" s="21">
        <v>272971</v>
      </c>
      <c r="AD48" s="21">
        <v>281877</v>
      </c>
      <c r="AE48" s="21">
        <v>290780</v>
      </c>
      <c r="AF48" s="21">
        <v>308443</v>
      </c>
      <c r="AG48" s="21">
        <v>327442.86199999996</v>
      </c>
      <c r="AH48" s="21">
        <v>343630.56680000003</v>
      </c>
      <c r="AI48" s="21">
        <v>361159.89540000004</v>
      </c>
      <c r="AJ48" s="21">
        <v>379876.13533000002</v>
      </c>
      <c r="AK48" s="21">
        <v>394074.19808616879</v>
      </c>
      <c r="AL48" s="21">
        <v>412739.7770953087</v>
      </c>
      <c r="AM48" s="21">
        <v>433166.66991726466</v>
      </c>
      <c r="AN48" s="20">
        <f t="shared" si="0"/>
        <v>4.9490972170678438</v>
      </c>
      <c r="AO48" s="19">
        <f t="shared" si="1"/>
        <v>5.2774795794404668</v>
      </c>
      <c r="AP48" s="19">
        <f t="shared" si="2"/>
        <v>4.5669724992687577</v>
      </c>
      <c r="AQ48" s="19">
        <f t="shared" si="3"/>
        <v>4.9927461117783167</v>
      </c>
    </row>
    <row r="49" spans="1:43" ht="11" thickBot="1">
      <c r="A49" s="24" t="s">
        <v>43</v>
      </c>
      <c r="B49" s="23"/>
      <c r="C49" s="23" t="s">
        <v>42</v>
      </c>
      <c r="D49" s="22">
        <v>1013264</v>
      </c>
      <c r="E49" s="22">
        <v>1062585</v>
      </c>
      <c r="F49" s="22">
        <v>1110702</v>
      </c>
      <c r="G49" s="22">
        <v>1224749</v>
      </c>
      <c r="H49" s="22">
        <v>1382346</v>
      </c>
      <c r="I49" s="22">
        <v>1525590.709</v>
      </c>
      <c r="J49" s="22">
        <v>1650334.2283699999</v>
      </c>
      <c r="K49" s="22">
        <v>1735505.5877</v>
      </c>
      <c r="L49" s="22">
        <v>1662542.2731000001</v>
      </c>
      <c r="M49" s="22">
        <v>1720280.03579841</v>
      </c>
      <c r="N49" s="22">
        <v>1902088.7146157899</v>
      </c>
      <c r="O49" s="22">
        <v>1827689.2876888099</v>
      </c>
      <c r="P49" s="22">
        <v>133664</v>
      </c>
      <c r="Q49" s="22">
        <v>151318</v>
      </c>
      <c r="R49" s="22">
        <v>168130</v>
      </c>
      <c r="S49" s="22">
        <v>168409</v>
      </c>
      <c r="T49" s="22">
        <v>213060</v>
      </c>
      <c r="U49" s="22">
        <v>201730.77299999999</v>
      </c>
      <c r="V49" s="22">
        <v>215462.96799</v>
      </c>
      <c r="W49" s="22">
        <v>232326.72020000001</v>
      </c>
      <c r="X49" s="22">
        <v>217287.13999299999</v>
      </c>
      <c r="Y49" s="22">
        <v>214805.872691631</v>
      </c>
      <c r="Z49" s="22">
        <v>246204.61997735599</v>
      </c>
      <c r="AA49" s="22">
        <v>243807.37258396801</v>
      </c>
      <c r="AB49" s="21">
        <v>1146928</v>
      </c>
      <c r="AC49" s="21">
        <v>1213903</v>
      </c>
      <c r="AD49" s="21">
        <v>1278832</v>
      </c>
      <c r="AE49" s="21">
        <v>1393158</v>
      </c>
      <c r="AF49" s="21">
        <v>1595406</v>
      </c>
      <c r="AG49" s="21">
        <v>1727321.4820000001</v>
      </c>
      <c r="AH49" s="21">
        <v>1865797.1963599999</v>
      </c>
      <c r="AI49" s="21">
        <v>1967832.3079000001</v>
      </c>
      <c r="AJ49" s="21">
        <v>1879829.4130930002</v>
      </c>
      <c r="AK49" s="21">
        <v>1935085.908490041</v>
      </c>
      <c r="AL49" s="21">
        <v>2148293.3345931461</v>
      </c>
      <c r="AM49" s="21">
        <v>2071496.660272778</v>
      </c>
      <c r="AN49" s="20">
        <f t="shared" si="0"/>
        <v>-3.5747759900261578</v>
      </c>
      <c r="AO49" s="19">
        <f t="shared" si="1"/>
        <v>9.2946893461081714</v>
      </c>
      <c r="AP49" s="19">
        <f t="shared" si="2"/>
        <v>2.3898116790946631</v>
      </c>
      <c r="AQ49" s="19"/>
    </row>
    <row r="50" spans="1:43">
      <c r="A50" s="16"/>
      <c r="B50" s="18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AB50" s="16"/>
    </row>
    <row r="51" spans="1:43">
      <c r="A51" s="16"/>
      <c r="B51" s="17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AB51" s="16"/>
    </row>
    <row r="52" spans="1:43">
      <c r="A52" s="16"/>
      <c r="B52" s="17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AB52" s="16"/>
    </row>
    <row r="53" spans="1:43">
      <c r="A53" s="16"/>
      <c r="B53" s="17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AB53" s="16"/>
    </row>
    <row r="54" spans="1:43">
      <c r="A54" s="16"/>
      <c r="B54" s="17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AB54" s="16"/>
    </row>
    <row r="55" spans="1:43">
      <c r="A55" s="16"/>
      <c r="B55" s="17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AB55" s="16"/>
    </row>
    <row r="56" spans="1:43">
      <c r="A56" s="16"/>
      <c r="B56" s="17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AB56" s="16"/>
    </row>
    <row r="57" spans="1:43">
      <c r="A57" s="16"/>
      <c r="B57" s="17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AB57" s="16"/>
    </row>
    <row r="58" spans="1:43">
      <c r="A58" s="16"/>
      <c r="B58" s="17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AB58" s="16"/>
    </row>
    <row r="59" spans="1:43">
      <c r="A59" s="16"/>
      <c r="B59" s="17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AB59" s="16"/>
    </row>
    <row r="60" spans="1:43">
      <c r="A60" s="16"/>
      <c r="B60" s="17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AB60" s="16"/>
    </row>
    <row r="61" spans="1:43">
      <c r="A61" s="16"/>
      <c r="B61" s="17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AB61" s="16"/>
    </row>
    <row r="62" spans="1:43">
      <c r="A62" s="16"/>
      <c r="B62" s="17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AB62" s="16"/>
    </row>
    <row r="63" spans="1:43">
      <c r="A63" s="16"/>
      <c r="B63" s="17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AB63" s="16"/>
    </row>
    <row r="64" spans="1:43">
      <c r="A64" s="16"/>
      <c r="B64" s="17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AB64" s="16"/>
    </row>
    <row r="65" spans="1:28">
      <c r="A65" s="16"/>
      <c r="B65" s="17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AB65" s="16"/>
    </row>
    <row r="66" spans="1:28">
      <c r="A66" s="16"/>
      <c r="B66" s="17"/>
      <c r="C66" s="16"/>
      <c r="D66" s="16"/>
      <c r="E66" s="16"/>
      <c r="F66" s="16"/>
      <c r="G66" s="16"/>
      <c r="H66" s="16"/>
      <c r="I66" s="16"/>
      <c r="J66" s="16"/>
      <c r="K66" s="16"/>
      <c r="L66" s="16"/>
      <c r="M66" s="16"/>
      <c r="N66" s="16"/>
      <c r="O66" s="16"/>
      <c r="P66" s="16"/>
      <c r="AB66" s="16"/>
    </row>
    <row r="67" spans="1:28">
      <c r="A67" s="16"/>
      <c r="B67" s="17"/>
      <c r="C67" s="16"/>
      <c r="D67" s="16"/>
      <c r="E67" s="16"/>
      <c r="F67" s="16"/>
      <c r="G67" s="16"/>
      <c r="H67" s="16"/>
      <c r="I67" s="16"/>
      <c r="J67" s="16"/>
      <c r="K67" s="16"/>
      <c r="L67" s="16"/>
      <c r="M67" s="16"/>
      <c r="N67" s="16"/>
      <c r="O67" s="16"/>
      <c r="P67" s="16"/>
      <c r="AB67" s="16"/>
    </row>
    <row r="68" spans="1:28">
      <c r="A68" s="16"/>
      <c r="B68" s="17"/>
      <c r="C68" s="16"/>
      <c r="D68" s="16"/>
      <c r="E68" s="16"/>
      <c r="F68" s="16"/>
      <c r="G68" s="16"/>
      <c r="H68" s="16"/>
      <c r="I68" s="16"/>
      <c r="J68" s="16"/>
      <c r="K68" s="16"/>
      <c r="L68" s="16"/>
      <c r="M68" s="16"/>
      <c r="N68" s="16"/>
      <c r="O68" s="16"/>
      <c r="P68" s="16"/>
      <c r="AB68" s="16"/>
    </row>
    <row r="69" spans="1:28">
      <c r="A69" s="16"/>
      <c r="B69" s="17"/>
      <c r="C69" s="16"/>
      <c r="D69" s="16"/>
      <c r="E69" s="16"/>
      <c r="F69" s="16"/>
      <c r="G69" s="16"/>
      <c r="H69" s="16"/>
      <c r="I69" s="16"/>
      <c r="J69" s="16"/>
      <c r="K69" s="16"/>
      <c r="L69" s="16"/>
      <c r="M69" s="16"/>
      <c r="N69" s="16"/>
      <c r="O69" s="16"/>
      <c r="P69" s="16"/>
      <c r="AB69" s="16"/>
    </row>
    <row r="70" spans="1:28">
      <c r="A70" s="16"/>
      <c r="B70" s="17"/>
      <c r="C70" s="16"/>
      <c r="D70" s="16"/>
      <c r="E70" s="16"/>
      <c r="F70" s="16"/>
      <c r="G70" s="16"/>
      <c r="H70" s="16"/>
      <c r="I70" s="16"/>
      <c r="J70" s="16"/>
      <c r="K70" s="16"/>
      <c r="L70" s="16"/>
      <c r="M70" s="16"/>
      <c r="N70" s="16"/>
      <c r="O70" s="16"/>
      <c r="P70" s="16"/>
      <c r="AB70" s="16"/>
    </row>
    <row r="71" spans="1:28">
      <c r="A71" s="16"/>
      <c r="B71" s="17"/>
      <c r="C71" s="16"/>
      <c r="D71" s="16"/>
      <c r="E71" s="16"/>
      <c r="F71" s="16"/>
      <c r="G71" s="16"/>
      <c r="H71" s="16"/>
      <c r="I71" s="16"/>
      <c r="J71" s="16"/>
      <c r="K71" s="16"/>
      <c r="L71" s="16"/>
      <c r="M71" s="16"/>
      <c r="N71" s="16"/>
      <c r="O71" s="16"/>
      <c r="P71" s="16"/>
      <c r="AB71" s="16"/>
    </row>
    <row r="72" spans="1:28">
      <c r="A72" s="16"/>
      <c r="B72" s="17"/>
      <c r="C72" s="16"/>
      <c r="D72" s="16"/>
      <c r="E72" s="16"/>
      <c r="F72" s="16"/>
      <c r="G72" s="16"/>
      <c r="H72" s="16"/>
      <c r="I72" s="16"/>
      <c r="J72" s="16"/>
      <c r="K72" s="16"/>
      <c r="L72" s="16"/>
      <c r="M72" s="16"/>
      <c r="N72" s="16"/>
      <c r="O72" s="16"/>
      <c r="P72" s="16"/>
      <c r="AB72" s="16"/>
    </row>
    <row r="73" spans="1:28">
      <c r="A73" s="16"/>
      <c r="B73" s="17"/>
      <c r="C73" s="16"/>
      <c r="D73" s="16"/>
      <c r="E73" s="16"/>
      <c r="F73" s="16"/>
      <c r="G73" s="16"/>
      <c r="H73" s="16"/>
      <c r="I73" s="16"/>
      <c r="J73" s="16"/>
      <c r="K73" s="16"/>
      <c r="L73" s="16"/>
      <c r="M73" s="16"/>
      <c r="N73" s="16"/>
      <c r="O73" s="16"/>
      <c r="P73" s="16"/>
      <c r="AB73" s="16"/>
    </row>
    <row r="74" spans="1:28">
      <c r="A74" s="16"/>
      <c r="B74" s="17"/>
      <c r="C74" s="16"/>
      <c r="D74" s="16"/>
      <c r="E74" s="16"/>
      <c r="F74" s="16"/>
      <c r="G74" s="16"/>
      <c r="H74" s="16"/>
      <c r="I74" s="16"/>
      <c r="J74" s="16"/>
      <c r="K74" s="16"/>
      <c r="L74" s="16"/>
      <c r="M74" s="16"/>
      <c r="N74" s="16"/>
      <c r="O74" s="16"/>
      <c r="P74" s="16"/>
      <c r="AB74" s="16"/>
    </row>
    <row r="75" spans="1:28">
      <c r="A75" s="16"/>
      <c r="B75" s="17"/>
      <c r="C75" s="16"/>
      <c r="D75" s="16"/>
      <c r="E75" s="16"/>
      <c r="F75" s="16"/>
      <c r="G75" s="16"/>
      <c r="H75" s="16"/>
      <c r="I75" s="16"/>
      <c r="J75" s="16"/>
      <c r="K75" s="16"/>
      <c r="L75" s="16"/>
      <c r="M75" s="16"/>
      <c r="N75" s="16"/>
      <c r="O75" s="16"/>
      <c r="P75" s="16"/>
      <c r="AB75" s="16"/>
    </row>
    <row r="76" spans="1:28">
      <c r="A76" s="16"/>
      <c r="B76" s="17"/>
      <c r="C76" s="16"/>
      <c r="D76" s="16"/>
      <c r="E76" s="16"/>
      <c r="F76" s="16"/>
      <c r="G76" s="16"/>
      <c r="H76" s="16"/>
      <c r="I76" s="16"/>
      <c r="J76" s="16"/>
      <c r="K76" s="16"/>
      <c r="L76" s="16"/>
      <c r="M76" s="16"/>
      <c r="N76" s="16"/>
      <c r="O76" s="16"/>
      <c r="P76" s="16"/>
      <c r="AB76" s="16"/>
    </row>
    <row r="77" spans="1:28">
      <c r="A77" s="16"/>
      <c r="B77" s="17"/>
      <c r="C77" s="16"/>
      <c r="D77" s="16"/>
      <c r="E77" s="16"/>
      <c r="F77" s="16"/>
      <c r="G77" s="16"/>
      <c r="H77" s="16"/>
      <c r="I77" s="16"/>
      <c r="J77" s="16"/>
      <c r="K77" s="16"/>
      <c r="L77" s="16"/>
      <c r="M77" s="16"/>
      <c r="N77" s="16"/>
      <c r="O77" s="16"/>
      <c r="P77" s="16"/>
      <c r="AB77" s="16"/>
    </row>
    <row r="78" spans="1:28">
      <c r="A78" s="16"/>
      <c r="B78" s="17"/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AB78" s="16"/>
    </row>
    <row r="79" spans="1:28">
      <c r="A79" s="16"/>
      <c r="B79" s="17"/>
      <c r="C79" s="16"/>
      <c r="D79" s="16"/>
      <c r="E79" s="16"/>
      <c r="F79" s="16"/>
      <c r="G79" s="16"/>
      <c r="H79" s="16"/>
      <c r="I79" s="16"/>
      <c r="J79" s="16"/>
      <c r="K79" s="16"/>
      <c r="L79" s="16"/>
      <c r="M79" s="16"/>
      <c r="N79" s="16"/>
      <c r="O79" s="16"/>
      <c r="P79" s="16"/>
      <c r="AB79" s="16"/>
    </row>
    <row r="80" spans="1:28">
      <c r="A80" s="16"/>
      <c r="B80" s="17"/>
      <c r="C80" s="16"/>
      <c r="D80" s="16"/>
      <c r="E80" s="16"/>
      <c r="F80" s="16"/>
      <c r="G80" s="16"/>
      <c r="H80" s="16"/>
      <c r="I80" s="16"/>
      <c r="J80" s="16"/>
      <c r="K80" s="16"/>
      <c r="L80" s="16"/>
      <c r="M80" s="16"/>
      <c r="N80" s="16"/>
      <c r="O80" s="16"/>
      <c r="P80" s="16"/>
      <c r="AB80" s="16"/>
    </row>
    <row r="81" spans="1:28">
      <c r="A81" s="16"/>
      <c r="B81" s="17"/>
      <c r="C81" s="16"/>
      <c r="D81" s="16"/>
      <c r="E81" s="16"/>
      <c r="F81" s="16"/>
      <c r="G81" s="16"/>
      <c r="H81" s="16"/>
      <c r="I81" s="16"/>
      <c r="J81" s="16"/>
      <c r="K81" s="16"/>
      <c r="L81" s="16"/>
      <c r="M81" s="16"/>
      <c r="N81" s="16"/>
      <c r="O81" s="16"/>
      <c r="P81" s="16"/>
      <c r="AB81" s="16"/>
    </row>
    <row r="82" spans="1:28">
      <c r="A82" s="16"/>
      <c r="B82" s="17"/>
      <c r="C82" s="16"/>
      <c r="D82" s="16"/>
      <c r="E82" s="16"/>
      <c r="F82" s="16"/>
      <c r="G82" s="16"/>
      <c r="H82" s="16"/>
      <c r="I82" s="16"/>
      <c r="J82" s="16"/>
      <c r="K82" s="16"/>
      <c r="L82" s="16"/>
      <c r="M82" s="16"/>
      <c r="N82" s="16"/>
      <c r="O82" s="16"/>
      <c r="P82" s="16"/>
      <c r="AB82" s="16"/>
    </row>
    <row r="83" spans="1:28">
      <c r="A83" s="16"/>
      <c r="B83" s="17"/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  <c r="O83" s="16"/>
      <c r="P83" s="16"/>
      <c r="AB83" s="16"/>
    </row>
    <row r="84" spans="1:28">
      <c r="A84" s="16"/>
      <c r="B84" s="17"/>
      <c r="C84" s="16"/>
      <c r="D84" s="16"/>
      <c r="E84" s="16"/>
      <c r="F84" s="16"/>
      <c r="G84" s="16"/>
      <c r="H84" s="16"/>
      <c r="I84" s="16"/>
      <c r="J84" s="16"/>
      <c r="K84" s="16"/>
      <c r="L84" s="16"/>
      <c r="M84" s="16"/>
      <c r="N84" s="16"/>
      <c r="O84" s="16"/>
      <c r="P84" s="16"/>
      <c r="AB84" s="16"/>
    </row>
    <row r="85" spans="1:28">
      <c r="A85" s="16"/>
      <c r="B85" s="17"/>
      <c r="C85" s="16"/>
      <c r="D85" s="16"/>
      <c r="E85" s="16"/>
      <c r="F85" s="16"/>
      <c r="G85" s="16"/>
      <c r="H85" s="16"/>
      <c r="I85" s="16"/>
      <c r="J85" s="16"/>
      <c r="K85" s="16"/>
      <c r="L85" s="16"/>
      <c r="M85" s="16"/>
      <c r="N85" s="16"/>
      <c r="O85" s="16"/>
      <c r="P85" s="16"/>
      <c r="AB85" s="16"/>
    </row>
    <row r="86" spans="1:28">
      <c r="A86" s="16"/>
      <c r="B86" s="17"/>
      <c r="C86" s="16"/>
      <c r="D86" s="16"/>
      <c r="E86" s="16"/>
      <c r="F86" s="16"/>
      <c r="G86" s="16"/>
      <c r="H86" s="16"/>
      <c r="I86" s="16"/>
      <c r="J86" s="16"/>
      <c r="K86" s="16"/>
      <c r="L86" s="16"/>
      <c r="M86" s="16"/>
      <c r="N86" s="16"/>
      <c r="O86" s="16"/>
      <c r="P86" s="16"/>
      <c r="AB86" s="16"/>
    </row>
    <row r="87" spans="1:28">
      <c r="A87" s="16"/>
      <c r="B87" s="17"/>
      <c r="C87" s="16"/>
      <c r="D87" s="16"/>
      <c r="E87" s="16"/>
      <c r="F87" s="16"/>
      <c r="G87" s="16"/>
      <c r="H87" s="16"/>
      <c r="I87" s="16"/>
      <c r="J87" s="16"/>
      <c r="K87" s="16"/>
      <c r="L87" s="16"/>
      <c r="M87" s="16"/>
      <c r="N87" s="16"/>
      <c r="O87" s="16"/>
      <c r="P87" s="16"/>
      <c r="AB87" s="16"/>
    </row>
    <row r="88" spans="1:28">
      <c r="A88" s="16"/>
      <c r="B88" s="17"/>
      <c r="C88" s="16"/>
      <c r="D88" s="16"/>
      <c r="E88" s="16"/>
      <c r="F88" s="16"/>
      <c r="G88" s="16"/>
      <c r="H88" s="16"/>
      <c r="I88" s="16"/>
      <c r="J88" s="16"/>
      <c r="K88" s="16"/>
      <c r="L88" s="16"/>
      <c r="M88" s="16"/>
      <c r="N88" s="16"/>
      <c r="O88" s="16"/>
      <c r="P88" s="16"/>
      <c r="AB88" s="16"/>
    </row>
    <row r="89" spans="1:28">
      <c r="A89" s="16"/>
      <c r="B89" s="17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  <c r="N89" s="16"/>
      <c r="O89" s="16"/>
      <c r="P89" s="16"/>
      <c r="AB89" s="16"/>
    </row>
    <row r="90" spans="1:28">
      <c r="A90" s="16"/>
      <c r="B90" s="17"/>
      <c r="C90" s="16"/>
      <c r="D90" s="16"/>
      <c r="E90" s="16"/>
      <c r="F90" s="16"/>
      <c r="G90" s="16"/>
      <c r="H90" s="16"/>
      <c r="I90" s="16"/>
      <c r="J90" s="16"/>
      <c r="K90" s="16"/>
      <c r="L90" s="16"/>
      <c r="M90" s="16"/>
      <c r="N90" s="16"/>
      <c r="O90" s="16"/>
      <c r="P90" s="16"/>
      <c r="AB90" s="16"/>
    </row>
    <row r="91" spans="1:28">
      <c r="A91" s="16"/>
      <c r="B91" s="17"/>
      <c r="C91" s="16"/>
      <c r="D91" s="16"/>
      <c r="E91" s="16"/>
      <c r="F91" s="16"/>
      <c r="G91" s="16"/>
      <c r="H91" s="16"/>
      <c r="I91" s="16"/>
      <c r="J91" s="16"/>
      <c r="K91" s="16"/>
      <c r="L91" s="16"/>
      <c r="M91" s="16"/>
      <c r="N91" s="16"/>
      <c r="O91" s="16"/>
      <c r="P91" s="16"/>
      <c r="AB91" s="16"/>
    </row>
    <row r="92" spans="1:28">
      <c r="A92" s="16"/>
      <c r="B92" s="17"/>
      <c r="C92" s="16"/>
      <c r="D92" s="16"/>
      <c r="E92" s="16"/>
      <c r="F92" s="16"/>
      <c r="G92" s="16"/>
      <c r="H92" s="16"/>
      <c r="I92" s="16"/>
      <c r="J92" s="16"/>
      <c r="K92" s="16"/>
      <c r="L92" s="16"/>
      <c r="M92" s="16"/>
      <c r="N92" s="16"/>
      <c r="O92" s="16"/>
      <c r="P92" s="16"/>
      <c r="AB92" s="16"/>
    </row>
    <row r="93" spans="1:28">
      <c r="A93" s="16"/>
      <c r="B93" s="17"/>
      <c r="C93" s="16"/>
      <c r="D93" s="16"/>
      <c r="E93" s="16"/>
      <c r="F93" s="16"/>
      <c r="G93" s="16"/>
      <c r="H93" s="16"/>
      <c r="I93" s="16"/>
      <c r="J93" s="16"/>
      <c r="K93" s="16"/>
      <c r="L93" s="16"/>
      <c r="M93" s="16"/>
      <c r="N93" s="16"/>
      <c r="O93" s="16"/>
      <c r="P93" s="16"/>
      <c r="AB93" s="16"/>
    </row>
    <row r="94" spans="1:28">
      <c r="A94" s="16"/>
      <c r="B94" s="17"/>
      <c r="C94" s="16"/>
      <c r="D94" s="16"/>
      <c r="E94" s="16"/>
      <c r="F94" s="16"/>
      <c r="G94" s="16"/>
      <c r="H94" s="16"/>
      <c r="I94" s="16"/>
      <c r="J94" s="16"/>
      <c r="K94" s="16"/>
      <c r="L94" s="16"/>
      <c r="M94" s="16"/>
      <c r="N94" s="16"/>
      <c r="O94" s="16"/>
      <c r="P94" s="16"/>
      <c r="AB94" s="16"/>
    </row>
    <row r="95" spans="1:28">
      <c r="A95" s="16"/>
      <c r="B95" s="17"/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  <c r="O95" s="16"/>
      <c r="P95" s="16"/>
      <c r="AB95" s="16"/>
    </row>
    <row r="96" spans="1:28">
      <c r="A96" s="16"/>
      <c r="B96" s="17"/>
      <c r="C96" s="16"/>
      <c r="D96" s="16"/>
      <c r="E96" s="16"/>
      <c r="F96" s="16"/>
      <c r="G96" s="16"/>
      <c r="H96" s="16"/>
      <c r="I96" s="16"/>
      <c r="J96" s="16"/>
      <c r="K96" s="16"/>
      <c r="L96" s="16"/>
      <c r="M96" s="16"/>
      <c r="N96" s="16"/>
      <c r="O96" s="16"/>
      <c r="P96" s="16"/>
      <c r="AB96" s="16"/>
    </row>
    <row r="97" spans="1:28">
      <c r="A97" s="16"/>
      <c r="B97" s="17"/>
      <c r="C97" s="16"/>
      <c r="D97" s="16"/>
      <c r="E97" s="16"/>
      <c r="F97" s="16"/>
      <c r="G97" s="16"/>
      <c r="H97" s="16"/>
      <c r="I97" s="16"/>
      <c r="J97" s="16"/>
      <c r="K97" s="16"/>
      <c r="L97" s="16"/>
      <c r="M97" s="16"/>
      <c r="N97" s="16"/>
      <c r="O97" s="16"/>
      <c r="P97" s="16"/>
      <c r="AB97" s="16"/>
    </row>
    <row r="98" spans="1:28">
      <c r="A98" s="16"/>
      <c r="B98" s="17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  <c r="AB98" s="16"/>
    </row>
    <row r="99" spans="1:28">
      <c r="A99" s="16"/>
      <c r="B99" s="17"/>
      <c r="C99" s="16"/>
      <c r="D99" s="16"/>
      <c r="E99" s="16"/>
      <c r="F99" s="16"/>
      <c r="G99" s="16"/>
      <c r="H99" s="16"/>
      <c r="I99" s="16"/>
      <c r="J99" s="16"/>
      <c r="K99" s="16"/>
      <c r="L99" s="16"/>
      <c r="M99" s="16"/>
      <c r="N99" s="16"/>
      <c r="O99" s="16"/>
      <c r="P99" s="16"/>
      <c r="AB99" s="16"/>
    </row>
    <row r="100" spans="1:28">
      <c r="A100" s="16"/>
      <c r="B100" s="17"/>
      <c r="C100" s="16"/>
      <c r="D100" s="16"/>
      <c r="E100" s="16"/>
      <c r="F100" s="16"/>
      <c r="G100" s="16"/>
      <c r="H100" s="16"/>
      <c r="I100" s="16"/>
      <c r="J100" s="16"/>
      <c r="K100" s="16"/>
      <c r="L100" s="16"/>
      <c r="M100" s="16"/>
      <c r="N100" s="16"/>
      <c r="O100" s="16"/>
      <c r="P100" s="16"/>
      <c r="AB100" s="16"/>
    </row>
    <row r="101" spans="1:28">
      <c r="A101" s="16"/>
      <c r="B101" s="17"/>
      <c r="C101" s="16"/>
      <c r="D101" s="16"/>
      <c r="E101" s="16"/>
      <c r="F101" s="16"/>
      <c r="G101" s="16"/>
      <c r="H101" s="16"/>
      <c r="I101" s="16"/>
      <c r="J101" s="16"/>
      <c r="K101" s="16"/>
      <c r="L101" s="16"/>
      <c r="M101" s="16"/>
      <c r="N101" s="16"/>
      <c r="O101" s="16"/>
      <c r="P101" s="16"/>
      <c r="AB101" s="16"/>
    </row>
    <row r="102" spans="1:28">
      <c r="A102" s="16"/>
      <c r="B102" s="17"/>
      <c r="C102" s="16"/>
      <c r="D102" s="16"/>
      <c r="E102" s="1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AB102" s="16"/>
    </row>
    <row r="103" spans="1:28">
      <c r="A103" s="16"/>
      <c r="B103" s="17"/>
      <c r="C103" s="16"/>
      <c r="D103" s="16"/>
      <c r="E103" s="1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AB103" s="16"/>
    </row>
    <row r="104" spans="1:28">
      <c r="A104" s="16"/>
      <c r="B104" s="17"/>
      <c r="C104" s="16"/>
      <c r="D104" s="16"/>
      <c r="E104" s="16"/>
      <c r="F104" s="16"/>
      <c r="G104" s="16"/>
      <c r="H104" s="16"/>
      <c r="I104" s="16"/>
      <c r="J104" s="16"/>
      <c r="K104" s="16"/>
      <c r="L104" s="16"/>
      <c r="M104" s="16"/>
      <c r="N104" s="16"/>
      <c r="O104" s="16"/>
      <c r="P104" s="16"/>
      <c r="AB104" s="16"/>
    </row>
    <row r="105" spans="1:28">
      <c r="A105" s="16"/>
      <c r="B105" s="17"/>
      <c r="C105" s="16"/>
      <c r="D105" s="16"/>
      <c r="E105" s="16"/>
      <c r="F105" s="16"/>
      <c r="G105" s="16"/>
      <c r="H105" s="16"/>
      <c r="I105" s="16"/>
      <c r="J105" s="16"/>
      <c r="K105" s="16"/>
      <c r="L105" s="16"/>
      <c r="M105" s="16"/>
      <c r="N105" s="16"/>
      <c r="O105" s="16"/>
      <c r="P105" s="16"/>
      <c r="AB105" s="16"/>
    </row>
    <row r="106" spans="1:28">
      <c r="A106" s="16"/>
      <c r="B106" s="17"/>
      <c r="C106" s="16"/>
      <c r="D106" s="16"/>
      <c r="E106" s="16"/>
      <c r="F106" s="16"/>
      <c r="G106" s="16"/>
      <c r="H106" s="16"/>
      <c r="I106" s="16"/>
      <c r="J106" s="16"/>
      <c r="K106" s="16"/>
      <c r="L106" s="16"/>
      <c r="M106" s="16"/>
      <c r="N106" s="16"/>
      <c r="O106" s="16"/>
      <c r="P106" s="16"/>
      <c r="AB106" s="16"/>
    </row>
    <row r="107" spans="1:28">
      <c r="A107" s="16"/>
      <c r="B107" s="17"/>
      <c r="C107" s="16"/>
      <c r="D107" s="16"/>
      <c r="E107" s="1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AB107" s="16"/>
    </row>
    <row r="108" spans="1:28">
      <c r="A108" s="16"/>
      <c r="B108" s="17"/>
      <c r="C108" s="16"/>
      <c r="D108" s="16"/>
      <c r="E108" s="1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AB108" s="16"/>
    </row>
    <row r="109" spans="1:28">
      <c r="A109" s="16"/>
      <c r="B109" s="17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AB109" s="16"/>
    </row>
    <row r="110" spans="1:28">
      <c r="A110" s="16"/>
      <c r="B110" s="17"/>
      <c r="C110" s="16"/>
      <c r="D110" s="16"/>
      <c r="E110" s="1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AB110" s="16"/>
    </row>
    <row r="111" spans="1:28">
      <c r="A111" s="16"/>
      <c r="B111" s="17"/>
      <c r="C111" s="16"/>
      <c r="D111" s="16"/>
      <c r="E111" s="1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AB111" s="16"/>
    </row>
    <row r="112" spans="1:28">
      <c r="A112" s="16"/>
      <c r="B112" s="17"/>
      <c r="C112" s="16"/>
      <c r="D112" s="16"/>
      <c r="E112" s="1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AB112" s="16"/>
    </row>
    <row r="113" spans="1:28">
      <c r="A113" s="16"/>
      <c r="B113" s="17"/>
      <c r="C113" s="16"/>
      <c r="D113" s="16"/>
      <c r="E113" s="16"/>
      <c r="F113" s="16"/>
      <c r="G113" s="16"/>
      <c r="H113" s="16"/>
      <c r="I113" s="16"/>
      <c r="J113" s="16"/>
      <c r="K113" s="16"/>
      <c r="L113" s="16"/>
      <c r="M113" s="16"/>
      <c r="N113" s="16"/>
      <c r="O113" s="16"/>
      <c r="P113" s="16"/>
      <c r="AB113" s="16"/>
    </row>
    <row r="114" spans="1:28">
      <c r="A114" s="16"/>
      <c r="B114" s="17"/>
      <c r="C114" s="16"/>
      <c r="D114" s="16"/>
      <c r="E114" s="1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AB114" s="16"/>
    </row>
    <row r="115" spans="1:28">
      <c r="A115" s="16"/>
      <c r="B115" s="17"/>
      <c r="C115" s="16"/>
      <c r="D115" s="16"/>
      <c r="E115" s="16"/>
      <c r="F115" s="16"/>
      <c r="G115" s="16"/>
      <c r="H115" s="16"/>
      <c r="I115" s="16"/>
      <c r="J115" s="16"/>
      <c r="K115" s="16"/>
      <c r="L115" s="16"/>
      <c r="M115" s="16"/>
      <c r="N115" s="16"/>
      <c r="O115" s="16"/>
      <c r="P115" s="16"/>
      <c r="AB115" s="16"/>
    </row>
    <row r="116" spans="1:28">
      <c r="A116" s="16"/>
      <c r="B116" s="17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AB116" s="16"/>
    </row>
    <row r="117" spans="1:28">
      <c r="A117" s="16"/>
      <c r="B117" s="17"/>
      <c r="C117" s="16"/>
      <c r="D117" s="16"/>
      <c r="E117" s="1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AB117" s="16"/>
    </row>
    <row r="118" spans="1:28">
      <c r="A118" s="16"/>
      <c r="B118" s="17"/>
      <c r="C118" s="16"/>
      <c r="D118" s="16"/>
      <c r="E118" s="16"/>
      <c r="F118" s="16"/>
      <c r="G118" s="16"/>
      <c r="H118" s="16"/>
      <c r="I118" s="16"/>
      <c r="J118" s="16"/>
      <c r="K118" s="16"/>
      <c r="L118" s="16"/>
      <c r="M118" s="16"/>
      <c r="N118" s="16"/>
      <c r="O118" s="16"/>
      <c r="P118" s="16"/>
      <c r="AB118" s="16"/>
    </row>
    <row r="119" spans="1:28">
      <c r="A119" s="16"/>
      <c r="B119" s="17"/>
      <c r="C119" s="16"/>
      <c r="D119" s="16"/>
      <c r="E119" s="16"/>
      <c r="F119" s="16"/>
      <c r="G119" s="16"/>
      <c r="H119" s="16"/>
      <c r="I119" s="16"/>
      <c r="J119" s="16"/>
      <c r="K119" s="16"/>
      <c r="L119" s="16"/>
      <c r="M119" s="16"/>
      <c r="N119" s="16"/>
      <c r="O119" s="16"/>
      <c r="P119" s="16"/>
      <c r="AB119" s="16"/>
    </row>
    <row r="120" spans="1:28">
      <c r="A120" s="16"/>
      <c r="B120" s="17"/>
      <c r="C120" s="16"/>
      <c r="D120" s="16"/>
      <c r="E120" s="16"/>
      <c r="F120" s="16"/>
      <c r="G120" s="16"/>
      <c r="H120" s="16"/>
      <c r="I120" s="16"/>
      <c r="J120" s="16"/>
      <c r="K120" s="16"/>
      <c r="L120" s="16"/>
      <c r="M120" s="16"/>
      <c r="N120" s="16"/>
      <c r="O120" s="16"/>
      <c r="P120" s="16"/>
      <c r="AB120" s="16"/>
    </row>
    <row r="121" spans="1:28">
      <c r="A121" s="16"/>
      <c r="B121" s="17"/>
      <c r="C121" s="16"/>
      <c r="D121" s="16"/>
      <c r="E121" s="16"/>
      <c r="F121" s="16"/>
      <c r="G121" s="16"/>
      <c r="H121" s="16"/>
      <c r="I121" s="16"/>
      <c r="J121" s="16"/>
      <c r="K121" s="16"/>
      <c r="L121" s="16"/>
      <c r="M121" s="16"/>
      <c r="N121" s="16"/>
      <c r="O121" s="16"/>
      <c r="P121" s="16"/>
      <c r="AB121" s="16"/>
    </row>
    <row r="122" spans="1:28">
      <c r="A122" s="16"/>
      <c r="B122" s="17"/>
      <c r="C122" s="16"/>
      <c r="D122" s="16"/>
      <c r="E122" s="16"/>
      <c r="F122" s="16"/>
      <c r="G122" s="16"/>
      <c r="H122" s="16"/>
      <c r="I122" s="16"/>
      <c r="J122" s="16"/>
      <c r="K122" s="16"/>
      <c r="L122" s="16"/>
      <c r="M122" s="16"/>
      <c r="N122" s="16"/>
      <c r="O122" s="16"/>
      <c r="P122" s="16"/>
      <c r="AB122" s="16"/>
    </row>
    <row r="123" spans="1:28">
      <c r="A123" s="16"/>
      <c r="B123" s="17"/>
      <c r="C123" s="16"/>
      <c r="D123" s="16"/>
      <c r="E123" s="16"/>
      <c r="F123" s="16"/>
      <c r="G123" s="16"/>
      <c r="H123" s="16"/>
      <c r="I123" s="16"/>
      <c r="J123" s="16"/>
      <c r="K123" s="16"/>
      <c r="L123" s="16"/>
      <c r="M123" s="16"/>
      <c r="N123" s="16"/>
      <c r="O123" s="16"/>
      <c r="P123" s="16"/>
      <c r="AB123" s="16"/>
    </row>
    <row r="124" spans="1:28">
      <c r="A124" s="16"/>
      <c r="B124" s="17"/>
      <c r="C124" s="16"/>
      <c r="D124" s="16"/>
      <c r="E124" s="16"/>
      <c r="F124" s="16"/>
      <c r="G124" s="16"/>
      <c r="H124" s="16"/>
      <c r="I124" s="16"/>
      <c r="J124" s="16"/>
      <c r="K124" s="16"/>
      <c r="L124" s="16"/>
      <c r="M124" s="16"/>
      <c r="N124" s="16"/>
      <c r="O124" s="16"/>
      <c r="P124" s="16"/>
      <c r="AB124" s="16"/>
    </row>
    <row r="125" spans="1:28">
      <c r="A125" s="16"/>
      <c r="B125" s="17"/>
      <c r="C125" s="16"/>
      <c r="D125" s="16"/>
      <c r="E125" s="16"/>
      <c r="F125" s="16"/>
      <c r="G125" s="16"/>
      <c r="H125" s="16"/>
      <c r="I125" s="16"/>
      <c r="J125" s="16"/>
      <c r="K125" s="16"/>
      <c r="L125" s="16"/>
      <c r="M125" s="16"/>
      <c r="N125" s="16"/>
      <c r="O125" s="16"/>
      <c r="P125" s="16"/>
      <c r="AB125" s="16"/>
    </row>
    <row r="126" spans="1:28">
      <c r="A126" s="16"/>
      <c r="B126" s="17"/>
      <c r="C126" s="16"/>
      <c r="D126" s="16"/>
      <c r="E126" s="16"/>
      <c r="F126" s="16"/>
      <c r="G126" s="16"/>
      <c r="H126" s="16"/>
      <c r="I126" s="16"/>
      <c r="J126" s="16"/>
      <c r="K126" s="16"/>
      <c r="L126" s="16"/>
      <c r="M126" s="16"/>
      <c r="N126" s="16"/>
      <c r="O126" s="16"/>
      <c r="P126" s="16"/>
      <c r="AB126" s="16"/>
    </row>
    <row r="127" spans="1:28">
      <c r="A127" s="16"/>
      <c r="B127" s="17"/>
      <c r="C127" s="16"/>
      <c r="D127" s="16"/>
      <c r="E127" s="16"/>
      <c r="F127" s="16"/>
      <c r="G127" s="16"/>
      <c r="H127" s="16"/>
      <c r="I127" s="16"/>
      <c r="J127" s="16"/>
      <c r="K127" s="16"/>
      <c r="L127" s="16"/>
      <c r="M127" s="16"/>
      <c r="N127" s="16"/>
      <c r="O127" s="16"/>
      <c r="P127" s="16"/>
      <c r="AB127" s="16"/>
    </row>
    <row r="128" spans="1:28">
      <c r="A128" s="16"/>
      <c r="B128" s="17"/>
      <c r="C128" s="16"/>
      <c r="D128" s="16"/>
      <c r="E128" s="16"/>
      <c r="F128" s="16"/>
      <c r="G128" s="16"/>
      <c r="H128" s="16"/>
      <c r="I128" s="16"/>
      <c r="J128" s="16"/>
      <c r="K128" s="16"/>
      <c r="L128" s="16"/>
      <c r="M128" s="16"/>
      <c r="N128" s="16"/>
      <c r="O128" s="16"/>
      <c r="P128" s="16"/>
      <c r="AB128" s="16"/>
    </row>
    <row r="129" spans="1:28">
      <c r="A129" s="16"/>
      <c r="B129" s="17"/>
      <c r="C129" s="16"/>
      <c r="D129" s="16"/>
      <c r="E129" s="16"/>
      <c r="F129" s="16"/>
      <c r="G129" s="16"/>
      <c r="H129" s="16"/>
      <c r="I129" s="16"/>
      <c r="J129" s="16"/>
      <c r="K129" s="16"/>
      <c r="L129" s="16"/>
      <c r="M129" s="16"/>
      <c r="N129" s="16"/>
      <c r="O129" s="16"/>
      <c r="P129" s="16"/>
      <c r="AB129" s="16"/>
    </row>
    <row r="130" spans="1:28">
      <c r="A130" s="16"/>
      <c r="B130" s="17"/>
      <c r="C130" s="16"/>
      <c r="D130" s="16"/>
      <c r="E130" s="16"/>
      <c r="F130" s="16"/>
      <c r="G130" s="16"/>
      <c r="H130" s="16"/>
      <c r="I130" s="16"/>
      <c r="J130" s="16"/>
      <c r="K130" s="16"/>
      <c r="L130" s="16"/>
      <c r="M130" s="16"/>
      <c r="N130" s="16"/>
      <c r="O130" s="16"/>
      <c r="P130" s="16"/>
      <c r="AB130" s="16"/>
    </row>
    <row r="131" spans="1:28">
      <c r="A131" s="16"/>
      <c r="B131" s="17"/>
      <c r="C131" s="16"/>
      <c r="D131" s="16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AB131" s="16"/>
    </row>
    <row r="132" spans="1:28">
      <c r="A132" s="16"/>
      <c r="B132" s="17"/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  <c r="O132" s="16"/>
      <c r="P132" s="16"/>
      <c r="AB132" s="16"/>
    </row>
    <row r="133" spans="1:28">
      <c r="A133" s="16"/>
      <c r="B133" s="17"/>
      <c r="C133" s="16"/>
      <c r="D133" s="16"/>
      <c r="E133" s="16"/>
      <c r="F133" s="16"/>
      <c r="G133" s="16"/>
      <c r="H133" s="16"/>
      <c r="I133" s="16"/>
      <c r="J133" s="16"/>
      <c r="K133" s="16"/>
      <c r="L133" s="16"/>
      <c r="M133" s="16"/>
      <c r="N133" s="16"/>
      <c r="O133" s="16"/>
      <c r="P133" s="16"/>
      <c r="AB133" s="16"/>
    </row>
    <row r="134" spans="1:28">
      <c r="A134" s="16"/>
      <c r="B134" s="17"/>
      <c r="C134" s="16"/>
      <c r="D134" s="16"/>
      <c r="E134" s="16"/>
      <c r="F134" s="16"/>
      <c r="G134" s="16"/>
      <c r="H134" s="16"/>
      <c r="I134" s="16"/>
      <c r="J134" s="16"/>
      <c r="K134" s="16"/>
      <c r="L134" s="16"/>
      <c r="M134" s="16"/>
      <c r="N134" s="16"/>
      <c r="O134" s="16"/>
      <c r="P134" s="16"/>
      <c r="AB134" s="16"/>
    </row>
    <row r="135" spans="1:28">
      <c r="A135" s="16"/>
      <c r="B135" s="17"/>
      <c r="C135" s="16"/>
      <c r="D135" s="16"/>
      <c r="E135" s="16"/>
      <c r="F135" s="16"/>
      <c r="G135" s="16"/>
      <c r="H135" s="16"/>
      <c r="I135" s="16"/>
      <c r="J135" s="16"/>
      <c r="K135" s="16"/>
      <c r="L135" s="16"/>
      <c r="M135" s="16"/>
      <c r="N135" s="16"/>
      <c r="O135" s="16"/>
      <c r="P135" s="16"/>
      <c r="AB135" s="16"/>
    </row>
    <row r="136" spans="1:28">
      <c r="A136" s="16"/>
      <c r="B136" s="17"/>
      <c r="C136" s="16"/>
      <c r="D136" s="16"/>
      <c r="E136" s="16"/>
      <c r="F136" s="16"/>
      <c r="G136" s="16"/>
      <c r="H136" s="16"/>
      <c r="I136" s="16"/>
      <c r="J136" s="16"/>
      <c r="K136" s="16"/>
      <c r="L136" s="16"/>
      <c r="M136" s="16"/>
      <c r="N136" s="16"/>
      <c r="O136" s="16"/>
      <c r="P136" s="16"/>
      <c r="AB136" s="16"/>
    </row>
    <row r="137" spans="1:28">
      <c r="A137" s="16"/>
      <c r="B137" s="17"/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AB137" s="16"/>
    </row>
    <row r="138" spans="1:28">
      <c r="A138" s="16"/>
      <c r="B138" s="17"/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AB138" s="16"/>
    </row>
    <row r="139" spans="1:28">
      <c r="A139" s="16"/>
      <c r="B139" s="17"/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AB139" s="16"/>
    </row>
    <row r="140" spans="1:28">
      <c r="A140" s="16"/>
      <c r="B140" s="17"/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AB140" s="16"/>
    </row>
    <row r="141" spans="1:28">
      <c r="A141" s="16"/>
      <c r="B141" s="17"/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AB141" s="16"/>
    </row>
    <row r="142" spans="1:28">
      <c r="A142" s="16"/>
      <c r="B142" s="17"/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AB142" s="16"/>
    </row>
    <row r="143" spans="1:28">
      <c r="A143" s="16"/>
      <c r="B143" s="17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AB143" s="16"/>
    </row>
    <row r="144" spans="1:28">
      <c r="A144" s="16"/>
      <c r="B144" s="17"/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AB144" s="16"/>
    </row>
    <row r="145" spans="1:28">
      <c r="A145" s="16"/>
      <c r="B145" s="17"/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AB145" s="16"/>
    </row>
    <row r="146" spans="1:28">
      <c r="A146" s="16"/>
      <c r="B146" s="17"/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AB146" s="16"/>
    </row>
    <row r="147" spans="1:28">
      <c r="A147" s="16"/>
      <c r="B147" s="17"/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AB147" s="16"/>
    </row>
    <row r="148" spans="1:28">
      <c r="A148" s="16"/>
      <c r="B148" s="17"/>
      <c r="C148" s="16"/>
      <c r="D148" s="16"/>
      <c r="E148" s="16"/>
      <c r="F148" s="16"/>
      <c r="G148" s="16"/>
      <c r="H148" s="16"/>
      <c r="I148" s="16"/>
      <c r="J148" s="16"/>
      <c r="K148" s="16"/>
      <c r="L148" s="16"/>
      <c r="M148" s="16"/>
      <c r="N148" s="16"/>
      <c r="O148" s="16"/>
      <c r="P148" s="16"/>
      <c r="AB148" s="16"/>
    </row>
    <row r="149" spans="1:28">
      <c r="A149" s="16"/>
      <c r="B149" s="17"/>
      <c r="C149" s="16"/>
      <c r="D149" s="16"/>
      <c r="E149" s="16"/>
      <c r="F149" s="16"/>
      <c r="G149" s="16"/>
      <c r="H149" s="16"/>
      <c r="I149" s="16"/>
      <c r="J149" s="16"/>
      <c r="K149" s="16"/>
      <c r="L149" s="16"/>
      <c r="M149" s="16"/>
      <c r="N149" s="16"/>
      <c r="O149" s="16"/>
      <c r="P149" s="16"/>
      <c r="AB149" s="16"/>
    </row>
    <row r="150" spans="1:28">
      <c r="A150" s="16"/>
      <c r="B150" s="17"/>
      <c r="C150" s="16"/>
      <c r="D150" s="16"/>
      <c r="E150" s="16"/>
      <c r="F150" s="16"/>
      <c r="G150" s="16"/>
      <c r="H150" s="16"/>
      <c r="I150" s="16"/>
      <c r="J150" s="16"/>
      <c r="K150" s="16"/>
      <c r="L150" s="16"/>
      <c r="M150" s="16"/>
      <c r="N150" s="16"/>
      <c r="O150" s="16"/>
      <c r="P150" s="16"/>
      <c r="AB150" s="16"/>
    </row>
    <row r="151" spans="1:28">
      <c r="A151" s="16"/>
      <c r="B151" s="17"/>
      <c r="C151" s="16"/>
      <c r="D151" s="16"/>
      <c r="E151" s="16"/>
      <c r="F151" s="16"/>
      <c r="G151" s="16"/>
      <c r="H151" s="16"/>
      <c r="I151" s="16"/>
      <c r="J151" s="16"/>
      <c r="K151" s="16"/>
      <c r="L151" s="16"/>
      <c r="M151" s="16"/>
      <c r="N151" s="16"/>
      <c r="O151" s="16"/>
      <c r="P151" s="16"/>
      <c r="AB151" s="16"/>
    </row>
    <row r="152" spans="1:28">
      <c r="A152" s="16"/>
      <c r="B152" s="17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16"/>
      <c r="O152" s="16"/>
      <c r="P152" s="16"/>
      <c r="AB152" s="16"/>
    </row>
    <row r="153" spans="1:28">
      <c r="A153" s="16"/>
      <c r="B153" s="17"/>
      <c r="C153" s="16"/>
      <c r="D153" s="16"/>
      <c r="E153" s="16"/>
      <c r="F153" s="16"/>
      <c r="G153" s="16"/>
      <c r="H153" s="16"/>
      <c r="I153" s="16"/>
      <c r="J153" s="16"/>
      <c r="K153" s="16"/>
      <c r="L153" s="16"/>
      <c r="M153" s="16"/>
      <c r="N153" s="16"/>
      <c r="O153" s="16"/>
      <c r="P153" s="16"/>
      <c r="AB153" s="16"/>
    </row>
    <row r="154" spans="1:28">
      <c r="A154" s="16"/>
      <c r="B154" s="17"/>
      <c r="C154" s="16"/>
      <c r="D154" s="16"/>
      <c r="E154" s="16"/>
      <c r="F154" s="16"/>
      <c r="G154" s="16"/>
      <c r="H154" s="16"/>
      <c r="I154" s="16"/>
      <c r="J154" s="16"/>
      <c r="K154" s="16"/>
      <c r="L154" s="16"/>
      <c r="M154" s="16"/>
      <c r="N154" s="16"/>
      <c r="O154" s="16"/>
      <c r="P154" s="16"/>
      <c r="AB154" s="16"/>
    </row>
    <row r="155" spans="1:28">
      <c r="A155" s="16"/>
      <c r="B155" s="17"/>
      <c r="C155" s="16"/>
      <c r="D155" s="16"/>
      <c r="E155" s="16"/>
      <c r="F155" s="16"/>
      <c r="G155" s="16"/>
      <c r="H155" s="16"/>
      <c r="I155" s="16"/>
      <c r="J155" s="16"/>
      <c r="K155" s="16"/>
      <c r="L155" s="16"/>
      <c r="M155" s="16"/>
      <c r="N155" s="16"/>
      <c r="O155" s="16"/>
      <c r="P155" s="16"/>
      <c r="AB155" s="16"/>
    </row>
    <row r="156" spans="1:28">
      <c r="A156" s="16"/>
      <c r="B156" s="17"/>
      <c r="C156" s="16"/>
      <c r="D156" s="16"/>
      <c r="E156" s="16"/>
      <c r="F156" s="16"/>
      <c r="G156" s="16"/>
      <c r="H156" s="16"/>
      <c r="I156" s="16"/>
      <c r="J156" s="16"/>
      <c r="K156" s="16"/>
      <c r="L156" s="16"/>
      <c r="M156" s="16"/>
      <c r="N156" s="16"/>
      <c r="O156" s="16"/>
      <c r="P156" s="16"/>
      <c r="AB156" s="16"/>
    </row>
    <row r="157" spans="1:28">
      <c r="A157" s="16"/>
      <c r="B157" s="17"/>
      <c r="C157" s="16"/>
      <c r="D157" s="16"/>
      <c r="E157" s="16"/>
      <c r="F157" s="16"/>
      <c r="G157" s="16"/>
      <c r="H157" s="16"/>
      <c r="I157" s="16"/>
      <c r="J157" s="16"/>
      <c r="K157" s="16"/>
      <c r="L157" s="16"/>
      <c r="M157" s="16"/>
      <c r="N157" s="16"/>
      <c r="O157" s="16"/>
      <c r="P157" s="16"/>
      <c r="AB157" s="16"/>
    </row>
    <row r="158" spans="1:28">
      <c r="A158" s="16"/>
      <c r="B158" s="17"/>
      <c r="C158" s="16"/>
      <c r="D158" s="16"/>
      <c r="E158" s="16"/>
      <c r="F158" s="16"/>
      <c r="G158" s="16"/>
      <c r="H158" s="16"/>
      <c r="I158" s="16"/>
      <c r="J158" s="16"/>
      <c r="K158" s="16"/>
      <c r="L158" s="16"/>
      <c r="M158" s="16"/>
      <c r="N158" s="16"/>
      <c r="O158" s="16"/>
      <c r="P158" s="16"/>
      <c r="AB158" s="16"/>
    </row>
    <row r="159" spans="1:28">
      <c r="A159" s="16"/>
      <c r="B159" s="17"/>
      <c r="C159" s="16"/>
      <c r="D159" s="16"/>
      <c r="E159" s="16"/>
      <c r="F159" s="16"/>
      <c r="G159" s="16"/>
      <c r="H159" s="16"/>
      <c r="I159" s="16"/>
      <c r="J159" s="16"/>
      <c r="K159" s="16"/>
      <c r="L159" s="16"/>
      <c r="M159" s="16"/>
      <c r="N159" s="16"/>
      <c r="O159" s="16"/>
      <c r="P159" s="16"/>
      <c r="AB159" s="16"/>
    </row>
    <row r="160" spans="1:28">
      <c r="A160" s="16"/>
      <c r="B160" s="17"/>
      <c r="C160" s="16"/>
      <c r="D160" s="16"/>
      <c r="E160" s="16"/>
      <c r="F160" s="16"/>
      <c r="G160" s="16"/>
      <c r="H160" s="16"/>
      <c r="I160" s="16"/>
      <c r="J160" s="16"/>
      <c r="K160" s="16"/>
      <c r="L160" s="16"/>
      <c r="M160" s="16"/>
      <c r="N160" s="16"/>
      <c r="O160" s="16"/>
      <c r="P160" s="16"/>
      <c r="AB160" s="16"/>
    </row>
    <row r="161" spans="1:28">
      <c r="A161" s="16"/>
      <c r="B161" s="17"/>
      <c r="C161" s="16"/>
      <c r="D161" s="16"/>
      <c r="E161" s="16"/>
      <c r="F161" s="16"/>
      <c r="G161" s="16"/>
      <c r="H161" s="16"/>
      <c r="I161" s="16"/>
      <c r="J161" s="16"/>
      <c r="K161" s="16"/>
      <c r="L161" s="16"/>
      <c r="M161" s="16"/>
      <c r="N161" s="16"/>
      <c r="O161" s="16"/>
      <c r="P161" s="16"/>
      <c r="AB161" s="16"/>
    </row>
    <row r="162" spans="1:28">
      <c r="A162" s="16"/>
      <c r="B162" s="17"/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  <c r="O162" s="16"/>
      <c r="P162" s="16"/>
      <c r="AB162" s="16"/>
    </row>
    <row r="163" spans="1:28">
      <c r="A163" s="16"/>
      <c r="B163" s="17"/>
      <c r="C163" s="16"/>
      <c r="D163" s="16"/>
      <c r="E163" s="16"/>
      <c r="F163" s="16"/>
      <c r="G163" s="16"/>
      <c r="H163" s="16"/>
      <c r="I163" s="16"/>
      <c r="J163" s="16"/>
      <c r="K163" s="16"/>
      <c r="L163" s="16"/>
      <c r="M163" s="16"/>
      <c r="N163" s="16"/>
      <c r="O163" s="16"/>
      <c r="P163" s="16"/>
      <c r="AB163" s="16"/>
    </row>
    <row r="164" spans="1:28">
      <c r="A164" s="16"/>
      <c r="B164" s="17"/>
      <c r="C164" s="16"/>
      <c r="D164" s="16"/>
      <c r="E164" s="16"/>
      <c r="F164" s="16"/>
      <c r="G164" s="16"/>
      <c r="H164" s="16"/>
      <c r="I164" s="16"/>
      <c r="J164" s="16"/>
      <c r="K164" s="16"/>
      <c r="L164" s="16"/>
      <c r="M164" s="16"/>
      <c r="N164" s="16"/>
      <c r="O164" s="16"/>
      <c r="P164" s="16"/>
      <c r="AB164" s="16"/>
    </row>
    <row r="165" spans="1:28">
      <c r="A165" s="16"/>
      <c r="B165" s="17"/>
      <c r="C165" s="16"/>
      <c r="D165" s="16"/>
      <c r="E165" s="16"/>
      <c r="F165" s="16"/>
      <c r="G165" s="16"/>
      <c r="H165" s="16"/>
      <c r="I165" s="16"/>
      <c r="J165" s="16"/>
      <c r="K165" s="16"/>
      <c r="L165" s="16"/>
      <c r="M165" s="16"/>
      <c r="N165" s="16"/>
      <c r="O165" s="16"/>
      <c r="P165" s="16"/>
      <c r="AB165" s="16"/>
    </row>
    <row r="166" spans="1:28">
      <c r="A166" s="16"/>
      <c r="B166" s="17"/>
      <c r="C166" s="16"/>
      <c r="D166" s="16"/>
      <c r="E166" s="16"/>
      <c r="F166" s="16"/>
      <c r="G166" s="16"/>
      <c r="H166" s="16"/>
      <c r="I166" s="16"/>
      <c r="J166" s="16"/>
      <c r="K166" s="16"/>
      <c r="L166" s="16"/>
      <c r="M166" s="16"/>
      <c r="N166" s="16"/>
      <c r="O166" s="16"/>
      <c r="P166" s="16"/>
      <c r="AB166" s="16"/>
    </row>
    <row r="167" spans="1:28">
      <c r="A167" s="16"/>
      <c r="B167" s="17"/>
      <c r="C167" s="16"/>
      <c r="D167" s="16"/>
      <c r="E167" s="16"/>
      <c r="F167" s="16"/>
      <c r="G167" s="16"/>
      <c r="H167" s="16"/>
      <c r="I167" s="16"/>
      <c r="J167" s="16"/>
      <c r="K167" s="16"/>
      <c r="L167" s="16"/>
      <c r="M167" s="16"/>
      <c r="N167" s="16"/>
      <c r="O167" s="16"/>
      <c r="P167" s="16"/>
      <c r="AB167" s="16"/>
    </row>
    <row r="168" spans="1:28">
      <c r="A168" s="16"/>
      <c r="B168" s="17"/>
      <c r="C168" s="16"/>
      <c r="D168" s="16"/>
      <c r="E168" s="16"/>
      <c r="F168" s="16"/>
      <c r="G168" s="16"/>
      <c r="H168" s="16"/>
      <c r="I168" s="16"/>
      <c r="J168" s="16"/>
      <c r="K168" s="16"/>
      <c r="L168" s="16"/>
      <c r="M168" s="16"/>
      <c r="N168" s="16"/>
      <c r="O168" s="16"/>
      <c r="P168" s="16"/>
      <c r="AB168" s="16"/>
    </row>
    <row r="169" spans="1:28">
      <c r="A169" s="16"/>
      <c r="B169" s="17"/>
      <c r="C169" s="16"/>
      <c r="D169" s="16"/>
      <c r="E169" s="16"/>
      <c r="F169" s="16"/>
      <c r="G169" s="16"/>
      <c r="H169" s="16"/>
      <c r="I169" s="16"/>
      <c r="J169" s="16"/>
      <c r="K169" s="16"/>
      <c r="L169" s="16"/>
      <c r="M169" s="16"/>
      <c r="N169" s="16"/>
      <c r="O169" s="16"/>
      <c r="P169" s="16"/>
      <c r="AB169" s="16"/>
    </row>
    <row r="170" spans="1:28">
      <c r="A170" s="16"/>
      <c r="B170" s="17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  <c r="N170" s="16"/>
      <c r="O170" s="16"/>
      <c r="P170" s="16"/>
      <c r="AB170" s="16"/>
    </row>
    <row r="171" spans="1:28">
      <c r="A171" s="16"/>
      <c r="B171" s="17"/>
      <c r="C171" s="16"/>
      <c r="D171" s="16"/>
      <c r="E171" s="16"/>
      <c r="F171" s="16"/>
      <c r="G171" s="16"/>
      <c r="H171" s="16"/>
      <c r="I171" s="16"/>
      <c r="J171" s="16"/>
      <c r="K171" s="16"/>
      <c r="L171" s="16"/>
      <c r="M171" s="16"/>
      <c r="N171" s="16"/>
      <c r="O171" s="16"/>
      <c r="P171" s="16"/>
      <c r="AB171" s="16"/>
    </row>
    <row r="172" spans="1:28">
      <c r="A172" s="16"/>
      <c r="B172" s="17"/>
      <c r="C172" s="16"/>
      <c r="D172" s="16"/>
      <c r="E172" s="16"/>
      <c r="F172" s="16"/>
      <c r="G172" s="16"/>
      <c r="H172" s="16"/>
      <c r="I172" s="16"/>
      <c r="J172" s="16"/>
      <c r="K172" s="16"/>
      <c r="L172" s="16"/>
      <c r="M172" s="16"/>
      <c r="N172" s="16"/>
      <c r="O172" s="16"/>
      <c r="P172" s="16"/>
      <c r="AB172" s="16"/>
    </row>
    <row r="173" spans="1:28">
      <c r="A173" s="16"/>
      <c r="B173" s="17"/>
      <c r="C173" s="16"/>
      <c r="D173" s="16"/>
      <c r="E173" s="16"/>
      <c r="F173" s="16"/>
      <c r="G173" s="16"/>
      <c r="H173" s="16"/>
      <c r="I173" s="16"/>
      <c r="J173" s="16"/>
      <c r="K173" s="16"/>
      <c r="L173" s="16"/>
      <c r="M173" s="16"/>
      <c r="N173" s="16"/>
      <c r="O173" s="16"/>
      <c r="P173" s="16"/>
      <c r="AB173" s="16"/>
    </row>
    <row r="174" spans="1:28">
      <c r="A174" s="16"/>
      <c r="B174" s="17"/>
      <c r="C174" s="16"/>
      <c r="D174" s="16"/>
      <c r="E174" s="16"/>
      <c r="F174" s="16"/>
      <c r="G174" s="16"/>
      <c r="H174" s="16"/>
      <c r="I174" s="16"/>
      <c r="J174" s="16"/>
      <c r="K174" s="16"/>
      <c r="L174" s="16"/>
      <c r="M174" s="16"/>
      <c r="N174" s="16"/>
      <c r="O174" s="16"/>
      <c r="P174" s="16"/>
      <c r="AB174" s="16"/>
    </row>
    <row r="175" spans="1:28">
      <c r="A175" s="16"/>
      <c r="B175" s="17"/>
      <c r="C175" s="16"/>
      <c r="D175" s="16"/>
      <c r="E175" s="16"/>
      <c r="F175" s="16"/>
      <c r="G175" s="16"/>
      <c r="H175" s="16"/>
      <c r="I175" s="16"/>
      <c r="J175" s="16"/>
      <c r="K175" s="16"/>
      <c r="L175" s="16"/>
      <c r="M175" s="16"/>
      <c r="N175" s="16"/>
      <c r="O175" s="16"/>
      <c r="P175" s="16"/>
      <c r="AB175" s="16"/>
    </row>
    <row r="176" spans="1:28">
      <c r="A176" s="16"/>
      <c r="B176" s="17"/>
      <c r="C176" s="16"/>
      <c r="D176" s="16"/>
      <c r="E176" s="16"/>
      <c r="F176" s="16"/>
      <c r="G176" s="16"/>
      <c r="H176" s="16"/>
      <c r="I176" s="16"/>
      <c r="J176" s="16"/>
      <c r="K176" s="16"/>
      <c r="L176" s="16"/>
      <c r="M176" s="16"/>
      <c r="N176" s="16"/>
      <c r="O176" s="16"/>
      <c r="P176" s="16"/>
      <c r="AB176" s="16"/>
    </row>
    <row r="177" spans="1:28">
      <c r="A177" s="16"/>
      <c r="B177" s="17"/>
      <c r="C177" s="16"/>
      <c r="D177" s="16"/>
      <c r="E177" s="16"/>
      <c r="F177" s="16"/>
      <c r="G177" s="16"/>
      <c r="H177" s="16"/>
      <c r="I177" s="16"/>
      <c r="J177" s="16"/>
      <c r="K177" s="16"/>
      <c r="L177" s="16"/>
      <c r="M177" s="16"/>
      <c r="N177" s="16"/>
      <c r="O177" s="16"/>
      <c r="P177" s="16"/>
      <c r="AB177" s="16"/>
    </row>
    <row r="178" spans="1:28">
      <c r="A178" s="16"/>
      <c r="B178" s="17"/>
      <c r="C178" s="16"/>
      <c r="D178" s="16"/>
      <c r="E178" s="16"/>
      <c r="F178" s="16"/>
      <c r="G178" s="16"/>
      <c r="H178" s="16"/>
      <c r="I178" s="16"/>
      <c r="J178" s="16"/>
      <c r="K178" s="16"/>
      <c r="L178" s="16"/>
      <c r="M178" s="16"/>
      <c r="N178" s="16"/>
      <c r="O178" s="16"/>
      <c r="P178" s="16"/>
      <c r="AB178" s="16"/>
    </row>
    <row r="179" spans="1:28">
      <c r="A179" s="16"/>
      <c r="B179" s="17"/>
      <c r="C179" s="16"/>
      <c r="D179" s="16"/>
      <c r="E179" s="16"/>
      <c r="F179" s="16"/>
      <c r="G179" s="16"/>
      <c r="H179" s="16"/>
      <c r="I179" s="16"/>
      <c r="J179" s="16"/>
      <c r="K179" s="16"/>
      <c r="L179" s="16"/>
      <c r="M179" s="16"/>
      <c r="N179" s="16"/>
      <c r="O179" s="16"/>
      <c r="P179" s="16"/>
      <c r="AB179" s="16"/>
    </row>
    <row r="180" spans="1:28">
      <c r="A180" s="16"/>
      <c r="B180" s="17"/>
      <c r="C180" s="16"/>
      <c r="D180" s="16"/>
      <c r="E180" s="16"/>
      <c r="F180" s="16"/>
      <c r="G180" s="16"/>
      <c r="H180" s="16"/>
      <c r="I180" s="16"/>
      <c r="J180" s="16"/>
      <c r="K180" s="16"/>
      <c r="L180" s="16"/>
      <c r="M180" s="16"/>
      <c r="N180" s="16"/>
      <c r="O180" s="16"/>
      <c r="P180" s="16"/>
      <c r="AB180" s="16"/>
    </row>
    <row r="181" spans="1:28">
      <c r="A181" s="16"/>
      <c r="B181" s="17"/>
      <c r="C181" s="16"/>
      <c r="D181" s="16"/>
      <c r="E181" s="16"/>
      <c r="F181" s="16"/>
      <c r="G181" s="16"/>
      <c r="H181" s="16"/>
      <c r="I181" s="16"/>
      <c r="J181" s="16"/>
      <c r="K181" s="16"/>
      <c r="L181" s="16"/>
      <c r="M181" s="16"/>
      <c r="N181" s="16"/>
      <c r="O181" s="16"/>
      <c r="P181" s="16"/>
      <c r="AB181" s="16"/>
    </row>
    <row r="182" spans="1:28">
      <c r="A182" s="16"/>
      <c r="B182" s="17"/>
      <c r="C182" s="16"/>
      <c r="D182" s="16"/>
      <c r="E182" s="16"/>
      <c r="F182" s="16"/>
      <c r="G182" s="16"/>
      <c r="H182" s="16"/>
      <c r="I182" s="16"/>
      <c r="J182" s="16"/>
      <c r="K182" s="16"/>
      <c r="L182" s="16"/>
      <c r="M182" s="16"/>
      <c r="N182" s="16"/>
      <c r="O182" s="16"/>
      <c r="P182" s="16"/>
      <c r="AB182" s="16"/>
    </row>
    <row r="183" spans="1:28">
      <c r="A183" s="16"/>
      <c r="B183" s="17"/>
      <c r="C183" s="16"/>
      <c r="D183" s="16"/>
      <c r="E183" s="16"/>
      <c r="F183" s="16"/>
      <c r="G183" s="16"/>
      <c r="H183" s="16"/>
      <c r="I183" s="16"/>
      <c r="J183" s="16"/>
      <c r="K183" s="16"/>
      <c r="L183" s="16"/>
      <c r="M183" s="16"/>
      <c r="N183" s="16"/>
      <c r="O183" s="16"/>
      <c r="P183" s="16"/>
      <c r="AB183" s="16"/>
    </row>
    <row r="184" spans="1:28">
      <c r="A184" s="16"/>
      <c r="B184" s="17"/>
      <c r="C184" s="16"/>
      <c r="D184" s="16"/>
      <c r="E184" s="16"/>
      <c r="F184" s="16"/>
      <c r="G184" s="16"/>
      <c r="H184" s="16"/>
      <c r="I184" s="16"/>
      <c r="J184" s="16"/>
      <c r="K184" s="16"/>
      <c r="L184" s="16"/>
      <c r="M184" s="16"/>
      <c r="N184" s="16"/>
      <c r="O184" s="16"/>
      <c r="P184" s="16"/>
      <c r="AB184" s="16"/>
    </row>
    <row r="185" spans="1:28">
      <c r="A185" s="16"/>
      <c r="B185" s="17"/>
      <c r="C185" s="16"/>
      <c r="D185" s="16"/>
      <c r="E185" s="16"/>
      <c r="F185" s="16"/>
      <c r="G185" s="16"/>
      <c r="H185" s="16"/>
      <c r="I185" s="16"/>
      <c r="J185" s="16"/>
      <c r="K185" s="16"/>
      <c r="L185" s="16"/>
      <c r="M185" s="16"/>
      <c r="N185" s="16"/>
      <c r="O185" s="16"/>
      <c r="P185" s="16"/>
      <c r="AB185" s="16"/>
    </row>
    <row r="186" spans="1:28">
      <c r="A186" s="16"/>
      <c r="B186" s="17"/>
      <c r="C186" s="16"/>
      <c r="D186" s="16"/>
      <c r="E186" s="16"/>
      <c r="F186" s="16"/>
      <c r="G186" s="16"/>
      <c r="H186" s="16"/>
      <c r="I186" s="16"/>
      <c r="J186" s="16"/>
      <c r="K186" s="16"/>
      <c r="L186" s="16"/>
      <c r="M186" s="16"/>
      <c r="N186" s="16"/>
      <c r="O186" s="16"/>
      <c r="P186" s="16"/>
      <c r="AB186" s="16"/>
    </row>
    <row r="187" spans="1:28">
      <c r="A187" s="16"/>
      <c r="B187" s="17"/>
      <c r="C187" s="16"/>
      <c r="D187" s="16"/>
      <c r="E187" s="16"/>
      <c r="F187" s="16"/>
      <c r="G187" s="16"/>
      <c r="H187" s="16"/>
      <c r="I187" s="16"/>
      <c r="J187" s="16"/>
      <c r="K187" s="16"/>
      <c r="L187" s="16"/>
      <c r="M187" s="16"/>
      <c r="N187" s="16"/>
      <c r="O187" s="16"/>
      <c r="P187" s="16"/>
      <c r="AB187" s="16"/>
    </row>
    <row r="188" spans="1:28">
      <c r="A188" s="16"/>
      <c r="B188" s="17"/>
      <c r="C188" s="16"/>
      <c r="D188" s="16"/>
      <c r="E188" s="16"/>
      <c r="F188" s="16"/>
      <c r="G188" s="16"/>
      <c r="H188" s="16"/>
      <c r="I188" s="16"/>
      <c r="J188" s="16"/>
      <c r="K188" s="16"/>
      <c r="L188" s="16"/>
      <c r="M188" s="16"/>
      <c r="N188" s="16"/>
      <c r="O188" s="16"/>
      <c r="P188" s="16"/>
      <c r="AB188" s="16"/>
    </row>
    <row r="189" spans="1:28">
      <c r="A189" s="16"/>
      <c r="B189" s="17"/>
      <c r="C189" s="16"/>
      <c r="D189" s="16"/>
      <c r="E189" s="16"/>
      <c r="F189" s="16"/>
      <c r="G189" s="16"/>
      <c r="H189" s="16"/>
      <c r="I189" s="16"/>
      <c r="J189" s="16"/>
      <c r="K189" s="16"/>
      <c r="L189" s="16"/>
      <c r="M189" s="16"/>
      <c r="N189" s="16"/>
      <c r="O189" s="16"/>
      <c r="P189" s="16"/>
      <c r="AB189" s="16"/>
    </row>
    <row r="190" spans="1:28">
      <c r="A190" s="16"/>
      <c r="B190" s="17"/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  <c r="O190" s="16"/>
      <c r="P190" s="16"/>
      <c r="AB190" s="16"/>
    </row>
    <row r="191" spans="1:28">
      <c r="A191" s="16"/>
      <c r="B191" s="17"/>
      <c r="C191" s="16"/>
      <c r="D191" s="16"/>
      <c r="E191" s="16"/>
      <c r="F191" s="16"/>
      <c r="G191" s="16"/>
      <c r="H191" s="16"/>
      <c r="I191" s="16"/>
      <c r="J191" s="16"/>
      <c r="K191" s="16"/>
      <c r="L191" s="16"/>
      <c r="M191" s="16"/>
      <c r="N191" s="16"/>
      <c r="O191" s="16"/>
      <c r="P191" s="16"/>
      <c r="AB191" s="16"/>
    </row>
    <row r="192" spans="1:28">
      <c r="A192" s="16"/>
      <c r="B192" s="17"/>
      <c r="C192" s="16"/>
      <c r="D192" s="16"/>
      <c r="E192" s="16"/>
      <c r="F192" s="16"/>
      <c r="G192" s="16"/>
      <c r="H192" s="16"/>
      <c r="I192" s="16"/>
      <c r="J192" s="16"/>
      <c r="K192" s="16"/>
      <c r="L192" s="16"/>
      <c r="M192" s="16"/>
      <c r="N192" s="16"/>
      <c r="O192" s="16"/>
      <c r="P192" s="16"/>
      <c r="AB192" s="16"/>
    </row>
    <row r="193" spans="1:28">
      <c r="A193" s="16"/>
      <c r="B193" s="17"/>
      <c r="C193" s="16"/>
      <c r="D193" s="16"/>
      <c r="E193" s="16"/>
      <c r="F193" s="16"/>
      <c r="G193" s="16"/>
      <c r="H193" s="16"/>
      <c r="I193" s="16"/>
      <c r="J193" s="16"/>
      <c r="K193" s="16"/>
      <c r="L193" s="16"/>
      <c r="M193" s="16"/>
      <c r="N193" s="16"/>
      <c r="O193" s="16"/>
      <c r="P193" s="16"/>
      <c r="AB193" s="16"/>
    </row>
    <row r="194" spans="1:28">
      <c r="A194" s="16"/>
      <c r="B194" s="17"/>
      <c r="C194" s="16"/>
      <c r="D194" s="16"/>
      <c r="E194" s="16"/>
      <c r="F194" s="16"/>
      <c r="G194" s="16"/>
      <c r="H194" s="16"/>
      <c r="I194" s="16"/>
      <c r="J194" s="16"/>
      <c r="K194" s="16"/>
      <c r="L194" s="16"/>
      <c r="M194" s="16"/>
      <c r="N194" s="16"/>
      <c r="O194" s="16"/>
      <c r="P194" s="16"/>
      <c r="AB194" s="16"/>
    </row>
    <row r="195" spans="1:28">
      <c r="A195" s="16"/>
      <c r="B195" s="17"/>
      <c r="C195" s="16"/>
      <c r="D195" s="16"/>
      <c r="E195" s="16"/>
      <c r="F195" s="16"/>
      <c r="G195" s="16"/>
      <c r="H195" s="16"/>
      <c r="I195" s="16"/>
      <c r="J195" s="16"/>
      <c r="K195" s="16"/>
      <c r="L195" s="16"/>
      <c r="M195" s="16"/>
      <c r="N195" s="16"/>
      <c r="O195" s="16"/>
      <c r="P195" s="16"/>
      <c r="AB195" s="16"/>
    </row>
    <row r="196" spans="1:28">
      <c r="A196" s="16"/>
      <c r="B196" s="17"/>
      <c r="C196" s="16"/>
      <c r="D196" s="16"/>
      <c r="E196" s="16"/>
      <c r="F196" s="16"/>
      <c r="G196" s="16"/>
      <c r="H196" s="16"/>
      <c r="I196" s="16"/>
      <c r="J196" s="16"/>
      <c r="K196" s="16"/>
      <c r="L196" s="16"/>
      <c r="M196" s="16"/>
      <c r="N196" s="16"/>
      <c r="O196" s="16"/>
      <c r="P196" s="16"/>
      <c r="AB196" s="16"/>
    </row>
    <row r="197" spans="1:28">
      <c r="A197" s="16"/>
      <c r="B197" s="17"/>
      <c r="C197" s="16"/>
      <c r="D197" s="16"/>
      <c r="E197" s="16"/>
      <c r="F197" s="16"/>
      <c r="G197" s="16"/>
      <c r="H197" s="16"/>
      <c r="I197" s="16"/>
      <c r="J197" s="16"/>
      <c r="K197" s="16"/>
      <c r="L197" s="16"/>
      <c r="M197" s="16"/>
      <c r="N197" s="16"/>
      <c r="O197" s="16"/>
      <c r="P197" s="16"/>
      <c r="AB197" s="16"/>
    </row>
    <row r="198" spans="1:28">
      <c r="A198" s="16"/>
      <c r="B198" s="17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  <c r="N198" s="16"/>
      <c r="O198" s="16"/>
      <c r="P198" s="16"/>
      <c r="AB198" s="16"/>
    </row>
    <row r="199" spans="1:28">
      <c r="A199" s="16"/>
      <c r="B199" s="17"/>
      <c r="C199" s="16"/>
      <c r="D199" s="16"/>
      <c r="E199" s="16"/>
      <c r="F199" s="16"/>
      <c r="G199" s="16"/>
      <c r="H199" s="16"/>
      <c r="I199" s="16"/>
      <c r="J199" s="16"/>
      <c r="K199" s="16"/>
      <c r="L199" s="16"/>
      <c r="M199" s="16"/>
      <c r="N199" s="16"/>
      <c r="O199" s="16"/>
      <c r="P199" s="16"/>
      <c r="AB199" s="16"/>
    </row>
    <row r="200" spans="1:28">
      <c r="A200" s="16"/>
      <c r="B200" s="17"/>
      <c r="C200" s="16"/>
      <c r="D200" s="16"/>
      <c r="E200" s="16"/>
      <c r="F200" s="16"/>
      <c r="G200" s="16"/>
      <c r="H200" s="16"/>
      <c r="I200" s="16"/>
      <c r="J200" s="16"/>
      <c r="K200" s="16"/>
      <c r="L200" s="16"/>
      <c r="M200" s="16"/>
      <c r="N200" s="16"/>
      <c r="O200" s="16"/>
      <c r="P200" s="16"/>
      <c r="AB200" s="16"/>
    </row>
    <row r="201" spans="1:28">
      <c r="A201" s="16"/>
      <c r="B201" s="17"/>
      <c r="C201" s="16"/>
      <c r="D201" s="16"/>
      <c r="E201" s="16"/>
      <c r="F201" s="16"/>
      <c r="G201" s="16"/>
      <c r="H201" s="16"/>
      <c r="I201" s="16"/>
      <c r="J201" s="16"/>
      <c r="K201" s="16"/>
      <c r="L201" s="16"/>
      <c r="M201" s="16"/>
      <c r="N201" s="16"/>
      <c r="O201" s="16"/>
      <c r="P201" s="16"/>
      <c r="AB201" s="16"/>
    </row>
    <row r="202" spans="1:28">
      <c r="A202" s="16"/>
      <c r="B202" s="17"/>
      <c r="C202" s="16"/>
      <c r="D202" s="16"/>
      <c r="E202" s="16"/>
      <c r="F202" s="16"/>
      <c r="G202" s="16"/>
      <c r="H202" s="16"/>
      <c r="I202" s="16"/>
      <c r="J202" s="16"/>
      <c r="K202" s="16"/>
      <c r="L202" s="16"/>
      <c r="M202" s="16"/>
      <c r="N202" s="16"/>
      <c r="O202" s="16"/>
      <c r="P202" s="16"/>
      <c r="AB202" s="16"/>
    </row>
    <row r="203" spans="1:28">
      <c r="A203" s="16"/>
      <c r="B203" s="17"/>
      <c r="C203" s="16"/>
      <c r="D203" s="16"/>
      <c r="E203" s="16"/>
      <c r="F203" s="16"/>
      <c r="G203" s="16"/>
      <c r="H203" s="16"/>
      <c r="I203" s="16"/>
      <c r="J203" s="16"/>
      <c r="K203" s="16"/>
      <c r="L203" s="16"/>
      <c r="M203" s="16"/>
      <c r="N203" s="16"/>
      <c r="O203" s="16"/>
      <c r="P203" s="16"/>
      <c r="AB203" s="16"/>
    </row>
    <row r="204" spans="1:28">
      <c r="A204" s="16"/>
      <c r="B204" s="17"/>
      <c r="C204" s="16"/>
      <c r="D204" s="16"/>
      <c r="E204" s="16"/>
      <c r="F204" s="16"/>
      <c r="G204" s="16"/>
      <c r="H204" s="16"/>
      <c r="I204" s="16"/>
      <c r="J204" s="16"/>
      <c r="K204" s="16"/>
      <c r="L204" s="16"/>
      <c r="M204" s="16"/>
      <c r="N204" s="16"/>
      <c r="O204" s="16"/>
      <c r="P204" s="16"/>
      <c r="AB204" s="16"/>
    </row>
    <row r="205" spans="1:28">
      <c r="A205" s="16"/>
      <c r="B205" s="17"/>
      <c r="C205" s="16"/>
      <c r="D205" s="16"/>
      <c r="E205" s="16"/>
      <c r="F205" s="16"/>
      <c r="G205" s="16"/>
      <c r="H205" s="16"/>
      <c r="I205" s="16"/>
      <c r="J205" s="16"/>
      <c r="K205" s="16"/>
      <c r="L205" s="16"/>
      <c r="M205" s="16"/>
      <c r="N205" s="16"/>
      <c r="O205" s="16"/>
      <c r="P205" s="16"/>
      <c r="AB205" s="16"/>
    </row>
    <row r="206" spans="1:28">
      <c r="A206" s="16"/>
      <c r="B206" s="17"/>
      <c r="C206" s="16"/>
      <c r="D206" s="16"/>
      <c r="E206" s="16"/>
      <c r="F206" s="16"/>
      <c r="G206" s="16"/>
      <c r="H206" s="16"/>
      <c r="I206" s="16"/>
      <c r="J206" s="16"/>
      <c r="K206" s="16"/>
      <c r="L206" s="16"/>
      <c r="M206" s="16"/>
      <c r="N206" s="16"/>
      <c r="O206" s="16"/>
      <c r="P206" s="16"/>
      <c r="AB206" s="16"/>
    </row>
    <row r="207" spans="1:28">
      <c r="A207" s="16"/>
      <c r="B207" s="17"/>
      <c r="C207" s="16"/>
      <c r="D207" s="16"/>
      <c r="E207" s="16"/>
      <c r="F207" s="16"/>
      <c r="G207" s="16"/>
      <c r="H207" s="16"/>
      <c r="I207" s="16"/>
      <c r="J207" s="16"/>
      <c r="K207" s="16"/>
      <c r="L207" s="16"/>
      <c r="M207" s="16"/>
      <c r="N207" s="16"/>
      <c r="O207" s="16"/>
      <c r="P207" s="16"/>
      <c r="AB207" s="16"/>
    </row>
    <row r="208" spans="1:28">
      <c r="A208" s="16"/>
      <c r="B208" s="17"/>
      <c r="C208" s="16"/>
      <c r="D208" s="16"/>
      <c r="E208" s="16"/>
      <c r="F208" s="16"/>
      <c r="G208" s="16"/>
      <c r="H208" s="16"/>
      <c r="I208" s="16"/>
      <c r="J208" s="16"/>
      <c r="K208" s="16"/>
      <c r="L208" s="16"/>
      <c r="M208" s="16"/>
      <c r="N208" s="16"/>
      <c r="O208" s="16"/>
      <c r="P208" s="16"/>
      <c r="AB208" s="16"/>
    </row>
    <row r="209" spans="1:28">
      <c r="A209" s="16"/>
      <c r="B209" s="17"/>
      <c r="C209" s="16"/>
      <c r="D209" s="16"/>
      <c r="E209" s="16"/>
      <c r="F209" s="16"/>
      <c r="G209" s="16"/>
      <c r="H209" s="16"/>
      <c r="I209" s="16"/>
      <c r="J209" s="16"/>
      <c r="K209" s="16"/>
      <c r="L209" s="16"/>
      <c r="M209" s="16"/>
      <c r="N209" s="16"/>
      <c r="O209" s="16"/>
      <c r="P209" s="16"/>
      <c r="AB209" s="16"/>
    </row>
    <row r="210" spans="1:28">
      <c r="A210" s="16"/>
      <c r="B210" s="17"/>
      <c r="C210" s="16"/>
      <c r="D210" s="16"/>
      <c r="E210" s="16"/>
      <c r="F210" s="16"/>
      <c r="G210" s="16"/>
      <c r="H210" s="16"/>
      <c r="I210" s="16"/>
      <c r="J210" s="16"/>
      <c r="K210" s="16"/>
      <c r="L210" s="16"/>
      <c r="M210" s="16"/>
      <c r="N210" s="16"/>
      <c r="O210" s="16"/>
      <c r="P210" s="16"/>
      <c r="AB210" s="16"/>
    </row>
    <row r="211" spans="1:28">
      <c r="A211" s="16"/>
      <c r="B211" s="17"/>
      <c r="C211" s="16"/>
      <c r="D211" s="16"/>
      <c r="E211" s="16"/>
      <c r="F211" s="16"/>
      <c r="G211" s="16"/>
      <c r="H211" s="16"/>
      <c r="I211" s="16"/>
      <c r="J211" s="16"/>
      <c r="K211" s="16"/>
      <c r="L211" s="16"/>
      <c r="M211" s="16"/>
      <c r="N211" s="16"/>
      <c r="O211" s="16"/>
      <c r="P211" s="16"/>
      <c r="AB211" s="16"/>
    </row>
    <row r="212" spans="1:28">
      <c r="A212" s="16"/>
      <c r="B212" s="17"/>
      <c r="C212" s="16"/>
      <c r="D212" s="16"/>
      <c r="E212" s="16"/>
      <c r="F212" s="16"/>
      <c r="G212" s="16"/>
      <c r="H212" s="16"/>
      <c r="I212" s="16"/>
      <c r="J212" s="16"/>
      <c r="K212" s="16"/>
      <c r="L212" s="16"/>
      <c r="M212" s="16"/>
      <c r="N212" s="16"/>
      <c r="O212" s="16"/>
      <c r="P212" s="16"/>
      <c r="AB212" s="16"/>
    </row>
    <row r="213" spans="1:28">
      <c r="A213" s="16"/>
      <c r="B213" s="17"/>
      <c r="C213" s="16"/>
      <c r="D213" s="16"/>
      <c r="E213" s="16"/>
      <c r="F213" s="16"/>
      <c r="G213" s="16"/>
      <c r="H213" s="16"/>
      <c r="I213" s="16"/>
      <c r="J213" s="16"/>
      <c r="K213" s="16"/>
      <c r="L213" s="16"/>
      <c r="M213" s="16"/>
      <c r="N213" s="16"/>
      <c r="O213" s="16"/>
      <c r="P213" s="16"/>
      <c r="AB213" s="16"/>
    </row>
    <row r="214" spans="1:28">
      <c r="A214" s="16"/>
      <c r="B214" s="17"/>
      <c r="C214" s="16"/>
      <c r="D214" s="16"/>
      <c r="E214" s="16"/>
      <c r="F214" s="16"/>
      <c r="G214" s="16"/>
      <c r="H214" s="16"/>
      <c r="I214" s="16"/>
      <c r="J214" s="16"/>
      <c r="K214" s="16"/>
      <c r="L214" s="16"/>
      <c r="M214" s="16"/>
      <c r="N214" s="16"/>
      <c r="O214" s="16"/>
      <c r="P214" s="16"/>
      <c r="AB214" s="16"/>
    </row>
    <row r="215" spans="1:28">
      <c r="A215" s="16"/>
      <c r="B215" s="17"/>
      <c r="C215" s="16"/>
      <c r="D215" s="16"/>
      <c r="E215" s="16"/>
      <c r="F215" s="16"/>
      <c r="G215" s="16"/>
      <c r="H215" s="16"/>
      <c r="I215" s="16"/>
      <c r="J215" s="16"/>
      <c r="K215" s="16"/>
      <c r="L215" s="16"/>
      <c r="M215" s="16"/>
      <c r="N215" s="16"/>
      <c r="O215" s="16"/>
      <c r="P215" s="16"/>
      <c r="AB215" s="16"/>
    </row>
    <row r="216" spans="1:28">
      <c r="A216" s="16"/>
      <c r="B216" s="17"/>
      <c r="C216" s="16"/>
      <c r="D216" s="16"/>
      <c r="E216" s="16"/>
      <c r="F216" s="16"/>
      <c r="G216" s="16"/>
      <c r="H216" s="16"/>
      <c r="I216" s="16"/>
      <c r="J216" s="16"/>
      <c r="K216" s="16"/>
      <c r="L216" s="16"/>
      <c r="M216" s="16"/>
      <c r="N216" s="16"/>
      <c r="O216" s="16"/>
      <c r="P216" s="16"/>
      <c r="AB216" s="16"/>
    </row>
    <row r="217" spans="1:28">
      <c r="A217" s="16"/>
      <c r="B217" s="17"/>
      <c r="C217" s="16"/>
      <c r="D217" s="16"/>
      <c r="E217" s="16"/>
      <c r="F217" s="16"/>
      <c r="G217" s="16"/>
      <c r="H217" s="16"/>
      <c r="I217" s="16"/>
      <c r="J217" s="16"/>
      <c r="K217" s="16"/>
      <c r="L217" s="16"/>
      <c r="M217" s="16"/>
      <c r="N217" s="16"/>
      <c r="O217" s="16"/>
      <c r="P217" s="16"/>
      <c r="AB217" s="16"/>
    </row>
    <row r="218" spans="1:28">
      <c r="A218" s="16"/>
      <c r="B218" s="17"/>
      <c r="C218" s="16"/>
      <c r="D218" s="16"/>
      <c r="E218" s="16"/>
      <c r="F218" s="16"/>
      <c r="G218" s="16"/>
      <c r="H218" s="16"/>
      <c r="I218" s="16"/>
      <c r="J218" s="16"/>
      <c r="K218" s="16"/>
      <c r="L218" s="16"/>
      <c r="M218" s="16"/>
      <c r="N218" s="16"/>
      <c r="O218" s="16"/>
      <c r="P218" s="16"/>
      <c r="AB218" s="16"/>
    </row>
    <row r="219" spans="1:28">
      <c r="A219" s="16"/>
      <c r="B219" s="17"/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  <c r="O219" s="16"/>
      <c r="P219" s="16"/>
      <c r="AB219" s="16"/>
    </row>
    <row r="220" spans="1:28">
      <c r="A220" s="16"/>
      <c r="B220" s="17"/>
      <c r="C220" s="16"/>
      <c r="D220" s="16"/>
      <c r="E220" s="16"/>
      <c r="F220" s="16"/>
      <c r="G220" s="16"/>
      <c r="H220" s="16"/>
      <c r="I220" s="16"/>
      <c r="J220" s="16"/>
      <c r="K220" s="16"/>
      <c r="L220" s="16"/>
      <c r="M220" s="16"/>
      <c r="N220" s="16"/>
      <c r="O220" s="16"/>
      <c r="P220" s="16"/>
      <c r="AB220" s="16"/>
    </row>
    <row r="221" spans="1:28">
      <c r="A221" s="16"/>
      <c r="B221" s="17"/>
      <c r="C221" s="16"/>
      <c r="D221" s="16"/>
      <c r="E221" s="16"/>
      <c r="F221" s="16"/>
      <c r="G221" s="16"/>
      <c r="H221" s="16"/>
      <c r="I221" s="16"/>
      <c r="J221" s="16"/>
      <c r="K221" s="16"/>
      <c r="L221" s="16"/>
      <c r="M221" s="16"/>
      <c r="N221" s="16"/>
      <c r="O221" s="16"/>
      <c r="P221" s="16"/>
      <c r="AB221" s="16"/>
    </row>
    <row r="222" spans="1:28">
      <c r="A222" s="16"/>
      <c r="B222" s="17"/>
      <c r="C222" s="16"/>
      <c r="D222" s="16"/>
      <c r="E222" s="16"/>
      <c r="F222" s="16"/>
      <c r="G222" s="16"/>
      <c r="H222" s="16"/>
      <c r="I222" s="16"/>
      <c r="J222" s="16"/>
      <c r="K222" s="16"/>
      <c r="L222" s="16"/>
      <c r="M222" s="16"/>
      <c r="N222" s="16"/>
      <c r="O222" s="16"/>
      <c r="P222" s="16"/>
      <c r="AB222" s="16"/>
    </row>
    <row r="223" spans="1:28">
      <c r="A223" s="16"/>
      <c r="B223" s="17"/>
      <c r="C223" s="16"/>
      <c r="D223" s="16"/>
      <c r="E223" s="16"/>
      <c r="F223" s="16"/>
      <c r="G223" s="16"/>
      <c r="H223" s="16"/>
      <c r="I223" s="16"/>
      <c r="J223" s="16"/>
      <c r="K223" s="16"/>
      <c r="L223" s="16"/>
      <c r="M223" s="16"/>
      <c r="N223" s="16"/>
      <c r="O223" s="16"/>
      <c r="P223" s="16"/>
      <c r="AB223" s="16"/>
    </row>
    <row r="224" spans="1:28">
      <c r="A224" s="16"/>
      <c r="B224" s="17"/>
      <c r="C224" s="16"/>
      <c r="D224" s="16"/>
      <c r="E224" s="16"/>
      <c r="F224" s="16"/>
      <c r="G224" s="16"/>
      <c r="H224" s="16"/>
      <c r="I224" s="16"/>
      <c r="J224" s="16"/>
      <c r="K224" s="16"/>
      <c r="L224" s="16"/>
      <c r="M224" s="16"/>
      <c r="N224" s="16"/>
      <c r="O224" s="16"/>
      <c r="P224" s="16"/>
      <c r="AB224" s="16"/>
    </row>
    <row r="225" spans="1:28">
      <c r="A225" s="16"/>
      <c r="B225" s="17"/>
      <c r="C225" s="16"/>
      <c r="D225" s="16"/>
      <c r="E225" s="16"/>
      <c r="F225" s="16"/>
      <c r="G225" s="16"/>
      <c r="H225" s="16"/>
      <c r="I225" s="16"/>
      <c r="J225" s="16"/>
      <c r="K225" s="16"/>
      <c r="L225" s="16"/>
      <c r="M225" s="16"/>
      <c r="N225" s="16"/>
      <c r="O225" s="16"/>
      <c r="P225" s="16"/>
      <c r="AB225" s="16"/>
    </row>
    <row r="226" spans="1:28">
      <c r="A226" s="16"/>
      <c r="B226" s="17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  <c r="N226" s="16"/>
      <c r="O226" s="16"/>
      <c r="P226" s="16"/>
      <c r="AB226" s="16"/>
    </row>
    <row r="227" spans="1:28">
      <c r="A227" s="16"/>
      <c r="B227" s="17"/>
      <c r="C227" s="16"/>
      <c r="D227" s="16"/>
      <c r="E227" s="16"/>
      <c r="F227" s="16"/>
      <c r="G227" s="16"/>
      <c r="H227" s="16"/>
      <c r="I227" s="16"/>
      <c r="J227" s="16"/>
      <c r="K227" s="16"/>
      <c r="L227" s="16"/>
      <c r="M227" s="16"/>
      <c r="N227" s="16"/>
      <c r="O227" s="16"/>
      <c r="P227" s="16"/>
      <c r="AB227" s="16"/>
    </row>
    <row r="228" spans="1:28">
      <c r="A228" s="16"/>
      <c r="B228" s="17"/>
      <c r="C228" s="16"/>
      <c r="D228" s="16"/>
      <c r="E228" s="16"/>
      <c r="F228" s="16"/>
      <c r="G228" s="16"/>
      <c r="H228" s="16"/>
      <c r="I228" s="16"/>
      <c r="J228" s="16"/>
      <c r="K228" s="16"/>
      <c r="L228" s="16"/>
      <c r="M228" s="16"/>
      <c r="N228" s="16"/>
      <c r="O228" s="16"/>
      <c r="P228" s="16"/>
      <c r="AB228" s="16"/>
    </row>
    <row r="229" spans="1:28">
      <c r="A229" s="16"/>
      <c r="B229" s="17"/>
      <c r="C229" s="16"/>
      <c r="D229" s="16"/>
      <c r="E229" s="16"/>
      <c r="F229" s="16"/>
      <c r="G229" s="16"/>
      <c r="H229" s="16"/>
      <c r="I229" s="16"/>
      <c r="J229" s="16"/>
      <c r="K229" s="16"/>
      <c r="L229" s="16"/>
      <c r="M229" s="16"/>
      <c r="N229" s="16"/>
      <c r="O229" s="16"/>
      <c r="P229" s="16"/>
      <c r="AB229" s="16"/>
    </row>
    <row r="230" spans="1:28">
      <c r="A230" s="16"/>
      <c r="B230" s="17"/>
      <c r="C230" s="16"/>
      <c r="D230" s="16"/>
      <c r="E230" s="16"/>
      <c r="F230" s="16"/>
      <c r="G230" s="16"/>
      <c r="H230" s="16"/>
      <c r="I230" s="16"/>
      <c r="J230" s="16"/>
      <c r="K230" s="16"/>
      <c r="L230" s="16"/>
      <c r="M230" s="16"/>
      <c r="N230" s="16"/>
      <c r="O230" s="16"/>
      <c r="P230" s="16"/>
      <c r="AB230" s="16"/>
    </row>
    <row r="231" spans="1:28">
      <c r="A231" s="16"/>
      <c r="B231" s="17"/>
      <c r="C231" s="16"/>
      <c r="D231" s="16"/>
      <c r="E231" s="16"/>
      <c r="F231" s="16"/>
      <c r="G231" s="16"/>
      <c r="H231" s="16"/>
      <c r="I231" s="16"/>
      <c r="J231" s="16"/>
      <c r="K231" s="16"/>
      <c r="L231" s="16"/>
      <c r="M231" s="16"/>
      <c r="N231" s="16"/>
      <c r="O231" s="16"/>
      <c r="P231" s="16"/>
      <c r="AB231" s="16"/>
    </row>
    <row r="232" spans="1:28">
      <c r="A232" s="16"/>
      <c r="B232" s="17"/>
      <c r="C232" s="16"/>
      <c r="D232" s="16"/>
      <c r="E232" s="16"/>
      <c r="F232" s="16"/>
      <c r="G232" s="16"/>
      <c r="H232" s="16"/>
      <c r="I232" s="16"/>
      <c r="J232" s="16"/>
      <c r="K232" s="16"/>
      <c r="L232" s="16"/>
      <c r="M232" s="16"/>
      <c r="N232" s="16"/>
      <c r="O232" s="16"/>
      <c r="P232" s="16"/>
      <c r="AB232" s="16"/>
    </row>
    <row r="233" spans="1:28">
      <c r="A233" s="16"/>
      <c r="B233" s="17"/>
      <c r="C233" s="16"/>
      <c r="D233" s="16"/>
      <c r="E233" s="16"/>
      <c r="F233" s="16"/>
      <c r="G233" s="16"/>
      <c r="H233" s="16"/>
      <c r="I233" s="16"/>
      <c r="J233" s="16"/>
      <c r="K233" s="16"/>
      <c r="L233" s="16"/>
      <c r="M233" s="16"/>
      <c r="N233" s="16"/>
      <c r="O233" s="16"/>
      <c r="P233" s="16"/>
      <c r="AB233" s="16"/>
    </row>
    <row r="234" spans="1:28">
      <c r="A234" s="16"/>
      <c r="B234" s="17"/>
      <c r="C234" s="16"/>
      <c r="D234" s="16"/>
      <c r="E234" s="16"/>
      <c r="F234" s="16"/>
      <c r="G234" s="16"/>
      <c r="H234" s="16"/>
      <c r="I234" s="16"/>
      <c r="J234" s="16"/>
      <c r="K234" s="16"/>
      <c r="L234" s="16"/>
      <c r="M234" s="16"/>
      <c r="N234" s="16"/>
      <c r="O234" s="16"/>
      <c r="P234" s="16"/>
      <c r="AB234" s="16"/>
    </row>
    <row r="235" spans="1:28">
      <c r="A235" s="16"/>
      <c r="B235" s="17"/>
      <c r="C235" s="16"/>
      <c r="D235" s="16"/>
      <c r="E235" s="16"/>
      <c r="F235" s="16"/>
      <c r="G235" s="16"/>
      <c r="H235" s="16"/>
      <c r="I235" s="16"/>
      <c r="J235" s="16"/>
      <c r="K235" s="16"/>
      <c r="L235" s="16"/>
      <c r="M235" s="16"/>
      <c r="N235" s="16"/>
      <c r="O235" s="16"/>
      <c r="P235" s="16"/>
      <c r="AB235" s="16"/>
    </row>
    <row r="236" spans="1:28">
      <c r="A236" s="16"/>
      <c r="B236" s="17"/>
      <c r="C236" s="16"/>
      <c r="D236" s="16"/>
      <c r="E236" s="16"/>
      <c r="F236" s="16"/>
      <c r="G236" s="16"/>
      <c r="H236" s="16"/>
      <c r="I236" s="16"/>
      <c r="J236" s="16"/>
      <c r="K236" s="16"/>
      <c r="L236" s="16"/>
      <c r="M236" s="16"/>
      <c r="N236" s="16"/>
      <c r="O236" s="16"/>
      <c r="P236" s="16"/>
      <c r="AB236" s="16"/>
    </row>
    <row r="237" spans="1:28">
      <c r="A237" s="16"/>
      <c r="B237" s="17"/>
      <c r="C237" s="16"/>
      <c r="D237" s="16"/>
      <c r="E237" s="16"/>
      <c r="F237" s="16"/>
      <c r="G237" s="16"/>
      <c r="H237" s="16"/>
      <c r="I237" s="16"/>
      <c r="J237" s="16"/>
      <c r="K237" s="16"/>
      <c r="L237" s="16"/>
      <c r="M237" s="16"/>
      <c r="N237" s="16"/>
      <c r="O237" s="16"/>
      <c r="P237" s="16"/>
      <c r="AB237" s="16"/>
    </row>
    <row r="238" spans="1:28">
      <c r="A238" s="16"/>
      <c r="B238" s="17"/>
      <c r="C238" s="16"/>
      <c r="D238" s="16"/>
      <c r="E238" s="16"/>
      <c r="F238" s="16"/>
      <c r="G238" s="16"/>
      <c r="H238" s="16"/>
      <c r="I238" s="16"/>
      <c r="J238" s="16"/>
      <c r="K238" s="16"/>
      <c r="L238" s="16"/>
      <c r="M238" s="16"/>
      <c r="N238" s="16"/>
      <c r="O238" s="16"/>
      <c r="P238" s="16"/>
      <c r="AB238" s="16"/>
    </row>
    <row r="239" spans="1:28">
      <c r="A239" s="16"/>
      <c r="B239" s="17"/>
      <c r="C239" s="16"/>
      <c r="D239" s="16"/>
      <c r="E239" s="16"/>
      <c r="F239" s="16"/>
      <c r="G239" s="16"/>
      <c r="H239" s="16"/>
      <c r="I239" s="16"/>
      <c r="J239" s="16"/>
      <c r="K239" s="16"/>
      <c r="L239" s="16"/>
      <c r="M239" s="16"/>
      <c r="N239" s="16"/>
      <c r="O239" s="16"/>
      <c r="P239" s="16"/>
      <c r="AB239" s="16"/>
    </row>
    <row r="240" spans="1:28">
      <c r="A240" s="16"/>
      <c r="B240" s="17"/>
      <c r="C240" s="16"/>
      <c r="D240" s="16"/>
      <c r="E240" s="16"/>
      <c r="F240" s="16"/>
      <c r="G240" s="16"/>
      <c r="H240" s="16"/>
      <c r="I240" s="16"/>
      <c r="J240" s="16"/>
      <c r="K240" s="16"/>
      <c r="L240" s="16"/>
      <c r="M240" s="16"/>
      <c r="N240" s="16"/>
      <c r="O240" s="16"/>
      <c r="P240" s="16"/>
      <c r="AB240" s="16"/>
    </row>
    <row r="241" spans="1:28">
      <c r="A241" s="16"/>
      <c r="B241" s="17"/>
      <c r="C241" s="16"/>
      <c r="D241" s="16"/>
      <c r="E241" s="16"/>
      <c r="F241" s="16"/>
      <c r="G241" s="16"/>
      <c r="H241" s="16"/>
      <c r="I241" s="16"/>
      <c r="J241" s="16"/>
      <c r="K241" s="16"/>
      <c r="L241" s="16"/>
      <c r="M241" s="16"/>
      <c r="N241" s="16"/>
      <c r="O241" s="16"/>
      <c r="P241" s="16"/>
      <c r="AB241" s="16"/>
    </row>
    <row r="242" spans="1:28">
      <c r="A242" s="16"/>
      <c r="B242" s="17"/>
      <c r="C242" s="16"/>
      <c r="D242" s="16"/>
      <c r="E242" s="16"/>
      <c r="F242" s="16"/>
      <c r="G242" s="16"/>
      <c r="H242" s="16"/>
      <c r="I242" s="16"/>
      <c r="J242" s="16"/>
      <c r="K242" s="16"/>
      <c r="L242" s="16"/>
      <c r="M242" s="16"/>
      <c r="N242" s="16"/>
      <c r="O242" s="16"/>
      <c r="P242" s="16"/>
      <c r="AB242" s="16"/>
    </row>
    <row r="243" spans="1:28">
      <c r="A243" s="16"/>
      <c r="B243" s="17"/>
      <c r="C243" s="16"/>
      <c r="D243" s="16"/>
      <c r="E243" s="16"/>
      <c r="F243" s="16"/>
      <c r="G243" s="16"/>
      <c r="H243" s="16"/>
      <c r="I243" s="16"/>
      <c r="J243" s="16"/>
      <c r="K243" s="16"/>
      <c r="L243" s="16"/>
      <c r="M243" s="16"/>
      <c r="N243" s="16"/>
      <c r="O243" s="16"/>
      <c r="P243" s="16"/>
      <c r="AB243" s="16"/>
    </row>
    <row r="244" spans="1:28">
      <c r="A244" s="16"/>
      <c r="B244" s="17"/>
      <c r="C244" s="16"/>
      <c r="D244" s="16"/>
      <c r="E244" s="16"/>
      <c r="F244" s="16"/>
      <c r="G244" s="16"/>
      <c r="H244" s="16"/>
      <c r="I244" s="16"/>
      <c r="J244" s="16"/>
      <c r="K244" s="16"/>
      <c r="L244" s="16"/>
      <c r="M244" s="16"/>
      <c r="N244" s="16"/>
      <c r="O244" s="16"/>
      <c r="P244" s="16"/>
      <c r="AB244" s="16"/>
    </row>
    <row r="245" spans="1:28">
      <c r="A245" s="16"/>
      <c r="B245" s="17"/>
      <c r="C245" s="16"/>
      <c r="D245" s="16"/>
      <c r="E245" s="16"/>
      <c r="F245" s="16"/>
      <c r="G245" s="16"/>
      <c r="H245" s="16"/>
      <c r="I245" s="16"/>
      <c r="J245" s="16"/>
      <c r="K245" s="16"/>
      <c r="L245" s="16"/>
      <c r="M245" s="16"/>
      <c r="N245" s="16"/>
      <c r="O245" s="16"/>
      <c r="P245" s="16"/>
      <c r="AB245" s="16"/>
    </row>
    <row r="246" spans="1:28">
      <c r="A246" s="16"/>
      <c r="B246" s="17"/>
      <c r="C246" s="16"/>
      <c r="D246" s="16"/>
      <c r="E246" s="16"/>
      <c r="F246" s="16"/>
      <c r="G246" s="16"/>
      <c r="H246" s="16"/>
      <c r="I246" s="16"/>
      <c r="J246" s="16"/>
      <c r="K246" s="16"/>
      <c r="L246" s="16"/>
      <c r="M246" s="16"/>
      <c r="N246" s="16"/>
      <c r="O246" s="16"/>
      <c r="P246" s="16"/>
      <c r="AB246" s="16"/>
    </row>
    <row r="247" spans="1:28">
      <c r="A247" s="16"/>
      <c r="B247" s="17"/>
      <c r="C247" s="16"/>
      <c r="D247" s="16"/>
      <c r="E247" s="16"/>
      <c r="F247" s="16"/>
      <c r="G247" s="16"/>
      <c r="H247" s="16"/>
      <c r="I247" s="16"/>
      <c r="J247" s="16"/>
      <c r="K247" s="16"/>
      <c r="L247" s="16"/>
      <c r="M247" s="16"/>
      <c r="N247" s="16"/>
      <c r="O247" s="16"/>
      <c r="P247" s="16"/>
      <c r="AB247" s="16"/>
    </row>
    <row r="248" spans="1:28">
      <c r="A248" s="16"/>
      <c r="B248" s="17"/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  <c r="O248" s="16"/>
      <c r="P248" s="16"/>
      <c r="AB248" s="16"/>
    </row>
    <row r="249" spans="1:28">
      <c r="A249" s="16"/>
      <c r="B249" s="17"/>
      <c r="C249" s="16"/>
      <c r="D249" s="16"/>
      <c r="E249" s="16"/>
      <c r="F249" s="16"/>
      <c r="G249" s="16"/>
      <c r="H249" s="16"/>
      <c r="I249" s="16"/>
      <c r="J249" s="16"/>
      <c r="K249" s="16"/>
      <c r="L249" s="16"/>
      <c r="M249" s="16"/>
      <c r="N249" s="16"/>
      <c r="O249" s="16"/>
      <c r="P249" s="16"/>
      <c r="AB249" s="16"/>
    </row>
    <row r="250" spans="1:28">
      <c r="K250" s="15"/>
      <c r="L250" s="15"/>
      <c r="N250" s="15"/>
      <c r="O250" s="15"/>
    </row>
    <row r="251" spans="1:28">
      <c r="K251" s="15"/>
      <c r="L251" s="15"/>
      <c r="N251" s="15"/>
      <c r="O251" s="15"/>
    </row>
    <row r="252" spans="1:28">
      <c r="K252" s="15"/>
      <c r="L252" s="15"/>
      <c r="N252" s="15"/>
      <c r="O252" s="15"/>
    </row>
    <row r="253" spans="1:28">
      <c r="K253" s="15"/>
      <c r="L253" s="15"/>
      <c r="N253" s="15"/>
      <c r="O253" s="15"/>
    </row>
    <row r="254" spans="1:28">
      <c r="K254" s="15"/>
      <c r="L254" s="15"/>
      <c r="N254" s="15"/>
      <c r="O254" s="15"/>
    </row>
    <row r="255" spans="1:28">
      <c r="K255" s="15"/>
      <c r="L255" s="15"/>
      <c r="N255" s="15"/>
      <c r="O255" s="15"/>
    </row>
    <row r="256" spans="1:28">
      <c r="K256" s="15"/>
      <c r="L256" s="15"/>
      <c r="N256" s="15"/>
      <c r="O256" s="15"/>
    </row>
    <row r="257" spans="11:15">
      <c r="K257" s="15"/>
      <c r="L257" s="15"/>
      <c r="N257" s="15"/>
      <c r="O257" s="15"/>
    </row>
    <row r="258" spans="11:15">
      <c r="K258" s="15"/>
      <c r="L258" s="15"/>
      <c r="N258" s="15"/>
      <c r="O258" s="15"/>
    </row>
    <row r="259" spans="11:15">
      <c r="K259" s="15"/>
      <c r="L259" s="15"/>
      <c r="N259" s="15"/>
      <c r="O259" s="15"/>
    </row>
    <row r="260" spans="11:15">
      <c r="K260" s="15"/>
      <c r="L260" s="15"/>
      <c r="N260" s="15"/>
      <c r="O260" s="15"/>
    </row>
    <row r="261" spans="11:15">
      <c r="K261" s="15"/>
      <c r="L261" s="15"/>
      <c r="N261" s="15"/>
      <c r="O261" s="15"/>
    </row>
    <row r="262" spans="11:15">
      <c r="K262" s="15"/>
      <c r="L262" s="15"/>
      <c r="N262" s="15"/>
      <c r="O262" s="15"/>
    </row>
    <row r="263" spans="11:15">
      <c r="K263" s="15"/>
      <c r="L263" s="15"/>
      <c r="N263" s="15"/>
      <c r="O263" s="15"/>
    </row>
    <row r="264" spans="11:15">
      <c r="K264" s="15"/>
      <c r="L264" s="15"/>
      <c r="N264" s="15"/>
      <c r="O264" s="15"/>
    </row>
    <row r="265" spans="11:15">
      <c r="K265" s="15"/>
      <c r="L265" s="15"/>
      <c r="N265" s="15"/>
      <c r="O265" s="15"/>
    </row>
    <row r="266" spans="11:15">
      <c r="K266" s="15"/>
      <c r="L266" s="15"/>
      <c r="N266" s="15"/>
      <c r="O266" s="15"/>
    </row>
    <row r="267" spans="11:15">
      <c r="K267" s="15"/>
      <c r="L267" s="15"/>
      <c r="N267" s="15"/>
      <c r="O267" s="15"/>
    </row>
    <row r="268" spans="11:15">
      <c r="K268" s="15"/>
      <c r="L268" s="15"/>
      <c r="N268" s="15"/>
      <c r="O268" s="15"/>
    </row>
    <row r="269" spans="11:15">
      <c r="K269" s="15"/>
      <c r="L269" s="15"/>
      <c r="N269" s="15"/>
      <c r="O269" s="15"/>
    </row>
    <row r="270" spans="11:15">
      <c r="K270" s="15"/>
      <c r="L270" s="15"/>
      <c r="N270" s="15"/>
      <c r="O270" s="15"/>
    </row>
    <row r="271" spans="11:15">
      <c r="K271" s="15"/>
      <c r="L271" s="15"/>
      <c r="N271" s="15"/>
      <c r="O271" s="15"/>
    </row>
    <row r="272" spans="11:15">
      <c r="K272" s="15"/>
      <c r="L272" s="15"/>
      <c r="N272" s="15"/>
      <c r="O272" s="15"/>
    </row>
    <row r="273" spans="11:15">
      <c r="K273" s="15"/>
      <c r="L273" s="15"/>
      <c r="N273" s="15"/>
      <c r="O273" s="15"/>
    </row>
    <row r="274" spans="11:15">
      <c r="K274" s="15"/>
      <c r="L274" s="15"/>
      <c r="N274" s="15"/>
      <c r="O274" s="15"/>
    </row>
    <row r="275" spans="11:15">
      <c r="K275" s="15"/>
      <c r="L275" s="15"/>
      <c r="N275" s="15"/>
      <c r="O275" s="15"/>
    </row>
    <row r="276" spans="11:15">
      <c r="K276" s="15"/>
      <c r="L276" s="15"/>
      <c r="N276" s="15"/>
      <c r="O276" s="15"/>
    </row>
    <row r="277" spans="11:15">
      <c r="K277" s="15"/>
      <c r="L277" s="15"/>
      <c r="N277" s="15"/>
      <c r="O277" s="15"/>
    </row>
    <row r="278" spans="11:15">
      <c r="K278" s="15"/>
      <c r="L278" s="15"/>
      <c r="N278" s="15"/>
      <c r="O278" s="15"/>
    </row>
    <row r="279" spans="11:15">
      <c r="K279" s="15"/>
      <c r="L279" s="15"/>
      <c r="N279" s="15"/>
      <c r="O279" s="15"/>
    </row>
    <row r="280" spans="11:15">
      <c r="K280" s="15"/>
      <c r="L280" s="15"/>
      <c r="N280" s="15"/>
      <c r="O280" s="15"/>
    </row>
    <row r="281" spans="11:15">
      <c r="K281" s="15"/>
      <c r="L281" s="15"/>
      <c r="N281" s="15"/>
      <c r="O281" s="15"/>
    </row>
    <row r="282" spans="11:15">
      <c r="K282" s="15"/>
      <c r="L282" s="15"/>
      <c r="N282" s="15"/>
      <c r="O282" s="15"/>
    </row>
    <row r="283" spans="11:15">
      <c r="K283" s="15"/>
      <c r="L283" s="15"/>
      <c r="N283" s="15"/>
      <c r="O283" s="15"/>
    </row>
    <row r="284" spans="11:15">
      <c r="K284" s="15"/>
      <c r="L284" s="15"/>
      <c r="N284" s="15"/>
      <c r="O284" s="15"/>
    </row>
    <row r="285" spans="11:15">
      <c r="K285" s="15"/>
      <c r="L285" s="15"/>
      <c r="N285" s="15"/>
      <c r="O285" s="15"/>
    </row>
    <row r="286" spans="11:15">
      <c r="K286" s="15"/>
      <c r="L286" s="15"/>
      <c r="N286" s="15"/>
      <c r="O286" s="15"/>
    </row>
    <row r="287" spans="11:15">
      <c r="K287" s="15"/>
      <c r="L287" s="15"/>
      <c r="N287" s="15"/>
      <c r="O287" s="15"/>
    </row>
    <row r="288" spans="11:15">
      <c r="K288" s="15"/>
      <c r="L288" s="15"/>
      <c r="N288" s="15"/>
      <c r="O288" s="15"/>
    </row>
    <row r="289" spans="11:15">
      <c r="K289" s="15"/>
      <c r="L289" s="15"/>
      <c r="N289" s="15"/>
      <c r="O289" s="15"/>
    </row>
    <row r="290" spans="11:15">
      <c r="K290" s="15"/>
      <c r="L290" s="15"/>
      <c r="N290" s="15"/>
      <c r="O290" s="15"/>
    </row>
    <row r="291" spans="11:15">
      <c r="K291" s="15"/>
      <c r="L291" s="15"/>
      <c r="N291" s="15"/>
      <c r="O291" s="15"/>
    </row>
    <row r="292" spans="11:15">
      <c r="K292" s="15"/>
      <c r="L292" s="15"/>
      <c r="N292" s="15"/>
      <c r="O292" s="15"/>
    </row>
    <row r="293" spans="11:15">
      <c r="K293" s="15"/>
      <c r="L293" s="15"/>
      <c r="N293" s="15"/>
      <c r="O293" s="15"/>
    </row>
    <row r="294" spans="11:15">
      <c r="K294" s="15"/>
      <c r="L294" s="15"/>
      <c r="N294" s="15"/>
      <c r="O294" s="15"/>
    </row>
    <row r="295" spans="11:15">
      <c r="K295" s="15"/>
      <c r="L295" s="15"/>
      <c r="N295" s="15"/>
      <c r="O295" s="15"/>
    </row>
    <row r="296" spans="11:15">
      <c r="K296" s="15"/>
      <c r="L296" s="15"/>
      <c r="N296" s="15"/>
      <c r="O296" s="15"/>
    </row>
    <row r="297" spans="11:15">
      <c r="K297" s="15"/>
      <c r="L297" s="15"/>
      <c r="N297" s="15"/>
      <c r="O297" s="15"/>
    </row>
    <row r="298" spans="11:15">
      <c r="K298" s="15"/>
      <c r="L298" s="15"/>
      <c r="N298" s="15"/>
      <c r="O298" s="15"/>
    </row>
    <row r="299" spans="11:15">
      <c r="K299" s="15"/>
      <c r="L299" s="15"/>
      <c r="N299" s="15"/>
      <c r="O299" s="15"/>
    </row>
    <row r="300" spans="11:15">
      <c r="K300" s="15"/>
      <c r="L300" s="15"/>
      <c r="N300" s="15"/>
      <c r="O300" s="15"/>
    </row>
    <row r="301" spans="11:15">
      <c r="K301" s="15"/>
      <c r="L301" s="15"/>
      <c r="N301" s="15"/>
      <c r="O301" s="15"/>
    </row>
    <row r="302" spans="11:15">
      <c r="K302" s="15"/>
      <c r="L302" s="15"/>
      <c r="N302" s="15"/>
      <c r="O302" s="15"/>
    </row>
    <row r="303" spans="11:15">
      <c r="K303" s="15"/>
      <c r="L303" s="15"/>
      <c r="N303" s="15"/>
      <c r="O303" s="15"/>
    </row>
    <row r="304" spans="11:15">
      <c r="K304" s="15"/>
      <c r="L304" s="15"/>
      <c r="N304" s="15"/>
      <c r="O304" s="15"/>
    </row>
    <row r="305" spans="11:15">
      <c r="K305" s="15"/>
      <c r="L305" s="15"/>
      <c r="N305" s="15"/>
      <c r="O305" s="15"/>
    </row>
    <row r="306" spans="11:15">
      <c r="K306" s="15"/>
      <c r="L306" s="15"/>
      <c r="N306" s="15"/>
      <c r="O306" s="15"/>
    </row>
    <row r="307" spans="11:15">
      <c r="K307" s="15"/>
      <c r="L307" s="15"/>
      <c r="N307" s="15"/>
      <c r="O307" s="15"/>
    </row>
    <row r="308" spans="11:15">
      <c r="K308" s="15"/>
      <c r="L308" s="15"/>
      <c r="N308" s="15"/>
      <c r="O308" s="15"/>
    </row>
    <row r="309" spans="11:15">
      <c r="K309" s="15"/>
      <c r="L309" s="15"/>
      <c r="N309" s="15"/>
      <c r="O309" s="15"/>
    </row>
    <row r="310" spans="11:15">
      <c r="K310" s="15"/>
      <c r="L310" s="15"/>
      <c r="N310" s="15"/>
      <c r="O310" s="15"/>
    </row>
    <row r="311" spans="11:15">
      <c r="K311" s="15"/>
      <c r="L311" s="15"/>
      <c r="N311" s="15"/>
      <c r="O311" s="15"/>
    </row>
    <row r="312" spans="11:15">
      <c r="K312" s="15"/>
      <c r="L312" s="15"/>
      <c r="N312" s="15"/>
      <c r="O312" s="15"/>
    </row>
    <row r="313" spans="11:15">
      <c r="K313" s="15"/>
      <c r="L313" s="15"/>
      <c r="N313" s="15"/>
      <c r="O313" s="15"/>
    </row>
    <row r="314" spans="11:15">
      <c r="K314" s="15"/>
      <c r="L314" s="15"/>
      <c r="N314" s="15"/>
      <c r="O314" s="15"/>
    </row>
    <row r="315" spans="11:15">
      <c r="K315" s="15"/>
      <c r="L315" s="15"/>
      <c r="N315" s="15"/>
      <c r="O315" s="15"/>
    </row>
    <row r="316" spans="11:15">
      <c r="K316" s="15"/>
      <c r="L316" s="15"/>
      <c r="N316" s="15"/>
      <c r="O316" s="15"/>
    </row>
    <row r="317" spans="11:15">
      <c r="K317" s="15"/>
      <c r="L317" s="15"/>
      <c r="N317" s="15"/>
      <c r="O317" s="15"/>
    </row>
    <row r="318" spans="11:15">
      <c r="K318" s="15"/>
      <c r="L318" s="15"/>
      <c r="N318" s="15"/>
      <c r="O318" s="15"/>
    </row>
    <row r="319" spans="11:15">
      <c r="K319" s="15"/>
      <c r="L319" s="15"/>
      <c r="N319" s="15"/>
      <c r="O319" s="15"/>
    </row>
    <row r="320" spans="11:15">
      <c r="K320" s="15"/>
      <c r="L320" s="15"/>
      <c r="N320" s="15"/>
      <c r="O320" s="15"/>
    </row>
    <row r="321" spans="11:15">
      <c r="K321" s="15"/>
      <c r="L321" s="15"/>
      <c r="N321" s="15"/>
      <c r="O321" s="15"/>
    </row>
    <row r="322" spans="11:15">
      <c r="K322" s="15"/>
      <c r="L322" s="15"/>
      <c r="N322" s="15"/>
      <c r="O322" s="15"/>
    </row>
    <row r="323" spans="11:15">
      <c r="K323" s="15"/>
      <c r="L323" s="15"/>
      <c r="N323" s="15"/>
      <c r="O323" s="15"/>
    </row>
    <row r="324" spans="11:15">
      <c r="K324" s="15"/>
      <c r="L324" s="15"/>
      <c r="N324" s="15"/>
      <c r="O324" s="15"/>
    </row>
    <row r="325" spans="11:15">
      <c r="K325" s="15"/>
      <c r="L325" s="15"/>
      <c r="N325" s="15"/>
      <c r="O325" s="15"/>
    </row>
    <row r="326" spans="11:15">
      <c r="K326" s="15"/>
      <c r="L326" s="15"/>
      <c r="N326" s="15"/>
      <c r="O326" s="15"/>
    </row>
    <row r="327" spans="11:15">
      <c r="K327" s="15"/>
      <c r="L327" s="15"/>
      <c r="N327" s="15"/>
      <c r="O327" s="15"/>
    </row>
    <row r="328" spans="11:15">
      <c r="K328" s="15"/>
      <c r="L328" s="15"/>
      <c r="N328" s="15"/>
      <c r="O328" s="15"/>
    </row>
    <row r="329" spans="11:15">
      <c r="K329" s="15"/>
      <c r="L329" s="15"/>
      <c r="N329" s="15"/>
      <c r="O329" s="15"/>
    </row>
    <row r="330" spans="11:15">
      <c r="K330" s="15"/>
      <c r="L330" s="15"/>
      <c r="N330" s="15"/>
      <c r="O330" s="15"/>
    </row>
    <row r="331" spans="11:15">
      <c r="K331" s="15"/>
      <c r="L331" s="15"/>
      <c r="N331" s="15"/>
      <c r="O331" s="15"/>
    </row>
    <row r="332" spans="11:15">
      <c r="K332" s="15"/>
      <c r="L332" s="15"/>
      <c r="N332" s="15"/>
      <c r="O332" s="15"/>
    </row>
    <row r="333" spans="11:15">
      <c r="K333" s="15"/>
      <c r="L333" s="15"/>
      <c r="N333" s="15"/>
      <c r="O333" s="15"/>
    </row>
    <row r="334" spans="11:15">
      <c r="K334" s="15"/>
      <c r="L334" s="15"/>
      <c r="N334" s="15"/>
      <c r="O334" s="15"/>
    </row>
    <row r="335" spans="11:15">
      <c r="K335" s="15"/>
      <c r="L335" s="15"/>
      <c r="N335" s="15"/>
      <c r="O335" s="15"/>
    </row>
    <row r="336" spans="11:15">
      <c r="K336" s="15"/>
      <c r="L336" s="15"/>
      <c r="N336" s="15"/>
      <c r="O336" s="15"/>
    </row>
    <row r="337" spans="11:15">
      <c r="K337" s="15"/>
      <c r="L337" s="15"/>
      <c r="N337" s="15"/>
      <c r="O337" s="15"/>
    </row>
    <row r="338" spans="11:15">
      <c r="K338" s="15"/>
      <c r="L338" s="15"/>
      <c r="N338" s="15"/>
      <c r="O338" s="15"/>
    </row>
    <row r="339" spans="11:15">
      <c r="K339" s="15"/>
      <c r="L339" s="15"/>
      <c r="N339" s="15"/>
      <c r="O339" s="15"/>
    </row>
    <row r="340" spans="11:15">
      <c r="K340" s="15"/>
      <c r="L340" s="15"/>
      <c r="N340" s="15"/>
      <c r="O340" s="15"/>
    </row>
    <row r="341" spans="11:15">
      <c r="K341" s="15"/>
      <c r="L341" s="15"/>
      <c r="N341" s="15"/>
      <c r="O341" s="15"/>
    </row>
    <row r="342" spans="11:15">
      <c r="K342" s="15"/>
      <c r="L342" s="15"/>
      <c r="N342" s="15"/>
      <c r="O342" s="15"/>
    </row>
    <row r="343" spans="11:15">
      <c r="K343" s="15"/>
      <c r="L343" s="15"/>
      <c r="N343" s="15"/>
      <c r="O343" s="15"/>
    </row>
    <row r="344" spans="11:15">
      <c r="K344" s="15"/>
      <c r="L344" s="15"/>
      <c r="N344" s="15"/>
      <c r="O344" s="15"/>
    </row>
    <row r="345" spans="11:15">
      <c r="K345" s="15"/>
      <c r="L345" s="15"/>
      <c r="N345" s="15"/>
      <c r="O345" s="15"/>
    </row>
    <row r="346" spans="11:15">
      <c r="K346" s="15"/>
      <c r="L346" s="15"/>
      <c r="N346" s="15"/>
      <c r="O346" s="15"/>
    </row>
    <row r="347" spans="11:15">
      <c r="K347" s="15"/>
      <c r="L347" s="15"/>
      <c r="N347" s="15"/>
      <c r="O347" s="15"/>
    </row>
    <row r="348" spans="11:15">
      <c r="K348" s="15"/>
      <c r="L348" s="15"/>
      <c r="N348" s="15"/>
      <c r="O348" s="15"/>
    </row>
    <row r="349" spans="11:15">
      <c r="K349" s="15"/>
      <c r="L349" s="15"/>
      <c r="N349" s="15"/>
      <c r="O349" s="15"/>
    </row>
    <row r="350" spans="11:15">
      <c r="K350" s="15"/>
      <c r="L350" s="15"/>
      <c r="N350" s="15"/>
      <c r="O350" s="15"/>
    </row>
    <row r="351" spans="11:15">
      <c r="K351" s="15"/>
      <c r="L351" s="15"/>
      <c r="N351" s="15"/>
      <c r="O351" s="15"/>
    </row>
    <row r="352" spans="11:15">
      <c r="K352" s="15"/>
      <c r="L352" s="15"/>
      <c r="N352" s="15"/>
      <c r="O352" s="15"/>
    </row>
    <row r="353" spans="11:15">
      <c r="K353" s="15"/>
      <c r="L353" s="15"/>
      <c r="N353" s="15"/>
      <c r="O353" s="15"/>
    </row>
    <row r="354" spans="11:15">
      <c r="K354" s="15"/>
      <c r="L354" s="15"/>
      <c r="N354" s="15"/>
      <c r="O354" s="15"/>
    </row>
    <row r="355" spans="11:15">
      <c r="K355" s="15"/>
      <c r="L355" s="15"/>
      <c r="N355" s="15"/>
      <c r="O355" s="15"/>
    </row>
    <row r="356" spans="11:15">
      <c r="K356" s="15"/>
      <c r="L356" s="15"/>
      <c r="N356" s="15"/>
      <c r="O356" s="15"/>
    </row>
    <row r="357" spans="11:15">
      <c r="K357" s="15"/>
      <c r="L357" s="15"/>
      <c r="N357" s="15"/>
      <c r="O357" s="15"/>
    </row>
    <row r="358" spans="11:15">
      <c r="K358" s="15"/>
      <c r="L358" s="15"/>
      <c r="N358" s="15"/>
      <c r="O358" s="15"/>
    </row>
    <row r="359" spans="11:15">
      <c r="K359" s="15"/>
      <c r="L359" s="15"/>
      <c r="N359" s="15"/>
      <c r="O359" s="15"/>
    </row>
    <row r="360" spans="11:15">
      <c r="K360" s="15"/>
      <c r="L360" s="15"/>
      <c r="N360" s="15"/>
      <c r="O360" s="15"/>
    </row>
    <row r="361" spans="11:15">
      <c r="K361" s="15"/>
      <c r="L361" s="15"/>
      <c r="N361" s="15"/>
      <c r="O361" s="15"/>
    </row>
    <row r="362" spans="11:15">
      <c r="K362" s="15"/>
      <c r="L362" s="15"/>
      <c r="N362" s="15"/>
      <c r="O362" s="15"/>
    </row>
    <row r="363" spans="11:15">
      <c r="K363" s="15"/>
      <c r="L363" s="15"/>
      <c r="N363" s="15"/>
      <c r="O363" s="15"/>
    </row>
    <row r="364" spans="11:15">
      <c r="K364" s="15"/>
      <c r="L364" s="15"/>
      <c r="N364" s="15"/>
      <c r="O364" s="15"/>
    </row>
    <row r="365" spans="11:15">
      <c r="K365" s="15"/>
      <c r="L365" s="15"/>
      <c r="N365" s="15"/>
      <c r="O365" s="15"/>
    </row>
    <row r="366" spans="11:15">
      <c r="K366" s="15"/>
      <c r="L366" s="15"/>
      <c r="N366" s="15"/>
      <c r="O366" s="15"/>
    </row>
    <row r="367" spans="11:15">
      <c r="K367" s="15"/>
      <c r="L367" s="15"/>
      <c r="N367" s="15"/>
      <c r="O367" s="15"/>
    </row>
    <row r="368" spans="11:15">
      <c r="K368" s="15"/>
      <c r="L368" s="15"/>
      <c r="N368" s="15"/>
      <c r="O368" s="15"/>
    </row>
    <row r="369" spans="11:15">
      <c r="K369" s="15"/>
      <c r="L369" s="15"/>
      <c r="N369" s="15"/>
      <c r="O369" s="15"/>
    </row>
    <row r="370" spans="11:15">
      <c r="K370" s="15"/>
      <c r="L370" s="15"/>
      <c r="N370" s="15"/>
      <c r="O370" s="15"/>
    </row>
    <row r="371" spans="11:15">
      <c r="K371" s="15"/>
      <c r="L371" s="15"/>
      <c r="N371" s="15"/>
      <c r="O371" s="15"/>
    </row>
    <row r="372" spans="11:15">
      <c r="K372" s="15"/>
      <c r="L372" s="15"/>
      <c r="N372" s="15"/>
      <c r="O372" s="15"/>
    </row>
    <row r="373" spans="11:15">
      <c r="K373" s="15"/>
      <c r="L373" s="15"/>
      <c r="N373" s="15"/>
      <c r="O373" s="15"/>
    </row>
    <row r="374" spans="11:15">
      <c r="K374" s="15"/>
      <c r="L374" s="15"/>
      <c r="N374" s="15"/>
      <c r="O374" s="15"/>
    </row>
    <row r="375" spans="11:15">
      <c r="K375" s="15"/>
      <c r="L375" s="15"/>
      <c r="N375" s="15"/>
      <c r="O375" s="15"/>
    </row>
    <row r="376" spans="11:15">
      <c r="K376" s="15"/>
      <c r="L376" s="15"/>
      <c r="N376" s="15"/>
      <c r="O376" s="15"/>
    </row>
    <row r="377" spans="11:15">
      <c r="K377" s="15"/>
      <c r="L377" s="15"/>
      <c r="N377" s="15"/>
      <c r="O377" s="15"/>
    </row>
    <row r="378" spans="11:15">
      <c r="K378" s="15"/>
      <c r="L378" s="15"/>
      <c r="N378" s="15"/>
      <c r="O378" s="15"/>
    </row>
    <row r="379" spans="11:15">
      <c r="K379" s="15"/>
      <c r="L379" s="15"/>
      <c r="N379" s="15"/>
      <c r="O379" s="15"/>
    </row>
    <row r="380" spans="11:15">
      <c r="K380" s="15"/>
      <c r="L380" s="15"/>
      <c r="N380" s="15"/>
      <c r="O380" s="15"/>
    </row>
    <row r="381" spans="11:15">
      <c r="K381" s="15"/>
      <c r="L381" s="15"/>
      <c r="N381" s="15"/>
      <c r="O381" s="15"/>
    </row>
    <row r="382" spans="11:15">
      <c r="K382" s="15"/>
      <c r="L382" s="15"/>
      <c r="N382" s="15"/>
      <c r="O382" s="15"/>
    </row>
    <row r="383" spans="11:15">
      <c r="K383" s="15"/>
      <c r="L383" s="15"/>
      <c r="N383" s="15"/>
      <c r="O383" s="15"/>
    </row>
    <row r="384" spans="11:15">
      <c r="K384" s="15"/>
      <c r="L384" s="15"/>
      <c r="N384" s="15"/>
      <c r="O384" s="15"/>
    </row>
    <row r="385" spans="11:15">
      <c r="K385" s="15"/>
      <c r="L385" s="15"/>
      <c r="N385" s="15"/>
      <c r="O385" s="15"/>
    </row>
    <row r="386" spans="11:15">
      <c r="K386" s="15"/>
      <c r="L386" s="15"/>
      <c r="N386" s="15"/>
      <c r="O386" s="15"/>
    </row>
    <row r="387" spans="11:15">
      <c r="K387" s="15"/>
      <c r="L387" s="15"/>
      <c r="N387" s="15"/>
      <c r="O387" s="15"/>
    </row>
    <row r="388" spans="11:15">
      <c r="K388" s="15"/>
      <c r="L388" s="15"/>
      <c r="N388" s="15"/>
      <c r="O388" s="15"/>
    </row>
    <row r="389" spans="11:15">
      <c r="K389" s="15"/>
      <c r="L389" s="15"/>
      <c r="N389" s="15"/>
      <c r="O389" s="15"/>
    </row>
    <row r="390" spans="11:15">
      <c r="K390" s="15"/>
      <c r="L390" s="15"/>
      <c r="N390" s="15"/>
      <c r="O390" s="15"/>
    </row>
    <row r="391" spans="11:15">
      <c r="K391" s="15"/>
      <c r="L391" s="15"/>
      <c r="N391" s="15"/>
      <c r="O391" s="15"/>
    </row>
    <row r="392" spans="11:15">
      <c r="K392" s="15"/>
      <c r="L392" s="15"/>
      <c r="N392" s="15"/>
      <c r="O392" s="15"/>
    </row>
    <row r="393" spans="11:15">
      <c r="K393" s="15"/>
      <c r="L393" s="15"/>
      <c r="N393" s="15"/>
      <c r="O393" s="15"/>
    </row>
    <row r="394" spans="11:15">
      <c r="K394" s="15"/>
      <c r="L394" s="15"/>
      <c r="N394" s="15"/>
      <c r="O394" s="15"/>
    </row>
    <row r="395" spans="11:15">
      <c r="K395" s="15"/>
      <c r="L395" s="15"/>
      <c r="N395" s="15"/>
      <c r="O395" s="15"/>
    </row>
    <row r="396" spans="11:15">
      <c r="K396" s="15"/>
      <c r="L396" s="15"/>
      <c r="N396" s="15"/>
      <c r="O396" s="15"/>
    </row>
    <row r="397" spans="11:15">
      <c r="K397" s="15"/>
      <c r="L397" s="15"/>
      <c r="N397" s="15"/>
      <c r="O397" s="15"/>
    </row>
    <row r="398" spans="11:15">
      <c r="K398" s="15"/>
      <c r="L398" s="15"/>
      <c r="N398" s="15"/>
      <c r="O398" s="15"/>
    </row>
    <row r="399" spans="11:15">
      <c r="K399" s="15"/>
      <c r="L399" s="15"/>
      <c r="N399" s="15"/>
      <c r="O399" s="15"/>
    </row>
    <row r="400" spans="11:15">
      <c r="K400" s="15"/>
      <c r="L400" s="15"/>
      <c r="N400" s="15"/>
      <c r="O400" s="15"/>
    </row>
    <row r="401" spans="11:15">
      <c r="K401" s="15"/>
      <c r="L401" s="15"/>
      <c r="N401" s="15"/>
      <c r="O401" s="15"/>
    </row>
    <row r="402" spans="11:15">
      <c r="K402" s="15"/>
      <c r="L402" s="15"/>
      <c r="N402" s="15"/>
      <c r="O402" s="15"/>
    </row>
    <row r="403" spans="11:15">
      <c r="K403" s="15"/>
      <c r="L403" s="15"/>
      <c r="N403" s="15"/>
      <c r="O403" s="15"/>
    </row>
    <row r="404" spans="11:15">
      <c r="K404" s="15"/>
      <c r="L404" s="15"/>
      <c r="N404" s="15"/>
      <c r="O404" s="15"/>
    </row>
    <row r="405" spans="11:15">
      <c r="K405" s="15"/>
      <c r="L405" s="15"/>
      <c r="N405" s="15"/>
      <c r="O405" s="15"/>
    </row>
    <row r="406" spans="11:15">
      <c r="K406" s="15"/>
      <c r="L406" s="15"/>
      <c r="N406" s="15"/>
      <c r="O406" s="15"/>
    </row>
    <row r="407" spans="11:15">
      <c r="K407" s="15"/>
      <c r="L407" s="15"/>
      <c r="N407" s="15"/>
      <c r="O407" s="15"/>
    </row>
    <row r="408" spans="11:15">
      <c r="K408" s="15"/>
      <c r="L408" s="15"/>
      <c r="N408" s="15"/>
      <c r="O408" s="15"/>
    </row>
    <row r="409" spans="11:15">
      <c r="K409" s="15"/>
      <c r="L409" s="15"/>
      <c r="N409" s="15"/>
      <c r="O409" s="15"/>
    </row>
    <row r="410" spans="11:15">
      <c r="K410" s="15"/>
      <c r="L410" s="15"/>
      <c r="N410" s="15"/>
      <c r="O410" s="15"/>
    </row>
    <row r="411" spans="11:15">
      <c r="K411" s="15"/>
      <c r="L411" s="15"/>
      <c r="N411" s="15"/>
      <c r="O411" s="15"/>
    </row>
    <row r="412" spans="11:15">
      <c r="K412" s="15"/>
      <c r="L412" s="15"/>
      <c r="N412" s="15"/>
      <c r="O412" s="15"/>
    </row>
    <row r="413" spans="11:15">
      <c r="K413" s="15"/>
      <c r="L413" s="15"/>
      <c r="N413" s="15"/>
      <c r="O413" s="15"/>
    </row>
    <row r="414" spans="11:15">
      <c r="K414" s="15"/>
      <c r="L414" s="15"/>
      <c r="N414" s="15"/>
      <c r="O414" s="15"/>
    </row>
    <row r="415" spans="11:15">
      <c r="K415" s="15"/>
      <c r="L415" s="15"/>
      <c r="N415" s="15"/>
      <c r="O415" s="15"/>
    </row>
    <row r="416" spans="11:15">
      <c r="K416" s="15"/>
      <c r="L416" s="15"/>
      <c r="N416" s="15"/>
      <c r="O416" s="15"/>
    </row>
    <row r="417" spans="11:15">
      <c r="K417" s="15"/>
      <c r="L417" s="15"/>
      <c r="N417" s="15"/>
      <c r="O417" s="15"/>
    </row>
    <row r="418" spans="11:15">
      <c r="K418" s="15"/>
      <c r="L418" s="15"/>
      <c r="N418" s="15"/>
      <c r="O418" s="15"/>
    </row>
    <row r="419" spans="11:15">
      <c r="K419" s="15"/>
      <c r="L419" s="15"/>
      <c r="N419" s="15"/>
      <c r="O419" s="15"/>
    </row>
    <row r="420" spans="11:15">
      <c r="K420" s="15"/>
      <c r="L420" s="15"/>
      <c r="N420" s="15"/>
      <c r="O420" s="15"/>
    </row>
    <row r="421" spans="11:15">
      <c r="K421" s="15"/>
      <c r="L421" s="15"/>
      <c r="N421" s="15"/>
      <c r="O421" s="15"/>
    </row>
    <row r="422" spans="11:15">
      <c r="K422" s="15"/>
      <c r="L422" s="15"/>
      <c r="N422" s="15"/>
      <c r="O422" s="15"/>
    </row>
    <row r="423" spans="11:15">
      <c r="K423" s="15"/>
      <c r="L423" s="15"/>
      <c r="N423" s="15"/>
      <c r="O423" s="15"/>
    </row>
    <row r="424" spans="11:15">
      <c r="K424" s="15"/>
      <c r="L424" s="15"/>
      <c r="N424" s="15"/>
      <c r="O424" s="15"/>
    </row>
    <row r="425" spans="11:15">
      <c r="K425" s="15"/>
      <c r="L425" s="15"/>
      <c r="N425" s="15"/>
      <c r="O425" s="15"/>
    </row>
    <row r="426" spans="11:15">
      <c r="K426" s="15"/>
      <c r="L426" s="15"/>
      <c r="N426" s="15"/>
      <c r="O426" s="15"/>
    </row>
    <row r="427" spans="11:15">
      <c r="K427" s="15"/>
      <c r="L427" s="15"/>
      <c r="N427" s="15"/>
      <c r="O427" s="15"/>
    </row>
    <row r="428" spans="11:15">
      <c r="K428" s="15"/>
      <c r="L428" s="15"/>
      <c r="N428" s="15"/>
      <c r="O428" s="15"/>
    </row>
    <row r="429" spans="11:15">
      <c r="K429" s="15"/>
      <c r="L429" s="15"/>
      <c r="N429" s="15"/>
      <c r="O429" s="15"/>
    </row>
    <row r="430" spans="11:15">
      <c r="K430" s="15"/>
      <c r="L430" s="15"/>
      <c r="N430" s="15"/>
      <c r="O430" s="15"/>
    </row>
    <row r="431" spans="11:15">
      <c r="K431" s="15"/>
      <c r="L431" s="15"/>
      <c r="N431" s="15"/>
      <c r="O431" s="15"/>
    </row>
    <row r="432" spans="11:15">
      <c r="K432" s="15"/>
      <c r="L432" s="15"/>
      <c r="N432" s="15"/>
      <c r="O432" s="15"/>
    </row>
    <row r="433" spans="11:15">
      <c r="K433" s="15"/>
      <c r="L433" s="15"/>
      <c r="N433" s="15"/>
      <c r="O433" s="15"/>
    </row>
    <row r="434" spans="11:15">
      <c r="K434" s="15"/>
      <c r="L434" s="15"/>
      <c r="N434" s="15"/>
      <c r="O434" s="15"/>
    </row>
    <row r="435" spans="11:15">
      <c r="K435" s="15"/>
      <c r="L435" s="15"/>
      <c r="N435" s="15"/>
      <c r="O435" s="15"/>
    </row>
    <row r="436" spans="11:15">
      <c r="K436" s="15"/>
      <c r="L436" s="15"/>
      <c r="N436" s="15"/>
      <c r="O436" s="15"/>
    </row>
    <row r="437" spans="11:15">
      <c r="K437" s="15"/>
      <c r="L437" s="15"/>
      <c r="N437" s="15"/>
      <c r="O437" s="15"/>
    </row>
    <row r="438" spans="11:15">
      <c r="K438" s="15"/>
      <c r="L438" s="15"/>
      <c r="N438" s="15"/>
      <c r="O438" s="15"/>
    </row>
    <row r="439" spans="11:15">
      <c r="K439" s="15"/>
      <c r="L439" s="15"/>
      <c r="N439" s="15"/>
      <c r="O439" s="15"/>
    </row>
    <row r="440" spans="11:15">
      <c r="K440" s="15"/>
      <c r="L440" s="15"/>
      <c r="N440" s="15"/>
      <c r="O440" s="15"/>
    </row>
    <row r="441" spans="11:15">
      <c r="K441" s="15"/>
      <c r="L441" s="15"/>
      <c r="N441" s="15"/>
      <c r="O441" s="15"/>
    </row>
    <row r="442" spans="11:15">
      <c r="K442" s="15"/>
      <c r="L442" s="15"/>
      <c r="N442" s="15"/>
      <c r="O442" s="15"/>
    </row>
    <row r="443" spans="11:15">
      <c r="K443" s="15"/>
      <c r="L443" s="15"/>
      <c r="N443" s="15"/>
      <c r="O443" s="15"/>
    </row>
    <row r="444" spans="11:15">
      <c r="K444" s="15"/>
      <c r="L444" s="15"/>
      <c r="N444" s="15"/>
      <c r="O444" s="15"/>
    </row>
    <row r="445" spans="11:15">
      <c r="K445" s="15"/>
      <c r="L445" s="15"/>
      <c r="N445" s="15"/>
      <c r="O445" s="15"/>
    </row>
    <row r="446" spans="11:15">
      <c r="K446" s="15"/>
      <c r="L446" s="15"/>
      <c r="N446" s="15"/>
      <c r="O446" s="15"/>
    </row>
    <row r="447" spans="11:15">
      <c r="K447" s="15"/>
      <c r="L447" s="15"/>
      <c r="N447" s="15"/>
      <c r="O447" s="15"/>
    </row>
    <row r="448" spans="11:15">
      <c r="K448" s="15"/>
      <c r="L448" s="15"/>
      <c r="N448" s="15"/>
      <c r="O448" s="15"/>
    </row>
    <row r="449" spans="11:15">
      <c r="K449" s="15"/>
      <c r="L449" s="15"/>
      <c r="N449" s="15"/>
      <c r="O449" s="15"/>
    </row>
    <row r="450" spans="11:15">
      <c r="K450" s="15"/>
      <c r="L450" s="15"/>
      <c r="N450" s="15"/>
      <c r="O450" s="15"/>
    </row>
    <row r="451" spans="11:15">
      <c r="K451" s="15"/>
      <c r="L451" s="15"/>
      <c r="N451" s="15"/>
      <c r="O451" s="15"/>
    </row>
    <row r="452" spans="11:15">
      <c r="K452" s="15"/>
      <c r="L452" s="15"/>
      <c r="N452" s="15"/>
      <c r="O452" s="15"/>
    </row>
    <row r="453" spans="11:15">
      <c r="K453" s="15"/>
      <c r="L453" s="15"/>
      <c r="N453" s="15"/>
      <c r="O453" s="15"/>
    </row>
    <row r="454" spans="11:15">
      <c r="K454" s="15"/>
      <c r="L454" s="15"/>
      <c r="N454" s="15"/>
      <c r="O454" s="15"/>
    </row>
    <row r="455" spans="11:15">
      <c r="K455" s="15"/>
      <c r="L455" s="15"/>
      <c r="N455" s="15"/>
      <c r="O455" s="15"/>
    </row>
    <row r="456" spans="11:15">
      <c r="K456" s="15"/>
      <c r="L456" s="15"/>
      <c r="N456" s="15"/>
      <c r="O456" s="15"/>
    </row>
    <row r="457" spans="11:15">
      <c r="K457" s="15"/>
      <c r="L457" s="15"/>
      <c r="N457" s="15"/>
      <c r="O457" s="15"/>
    </row>
    <row r="458" spans="11:15">
      <c r="K458" s="15"/>
      <c r="L458" s="15"/>
      <c r="N458" s="15"/>
      <c r="O458" s="15"/>
    </row>
    <row r="459" spans="11:15">
      <c r="K459" s="15"/>
      <c r="L459" s="15"/>
      <c r="N459" s="15"/>
      <c r="O459" s="15"/>
    </row>
    <row r="460" spans="11:15">
      <c r="K460" s="15"/>
      <c r="L460" s="15"/>
      <c r="N460" s="15"/>
      <c r="O460" s="15"/>
    </row>
    <row r="461" spans="11:15">
      <c r="K461" s="15"/>
      <c r="L461" s="15"/>
      <c r="N461" s="15"/>
      <c r="O461" s="15"/>
    </row>
    <row r="462" spans="11:15">
      <c r="K462" s="15"/>
      <c r="L462" s="15"/>
      <c r="N462" s="15"/>
      <c r="O462" s="15"/>
    </row>
    <row r="463" spans="11:15">
      <c r="K463" s="15"/>
      <c r="L463" s="15"/>
      <c r="N463" s="15"/>
      <c r="O463" s="15"/>
    </row>
    <row r="464" spans="11:15">
      <c r="K464" s="15"/>
      <c r="L464" s="15"/>
      <c r="N464" s="15"/>
      <c r="O464" s="15"/>
    </row>
    <row r="465" spans="11:15">
      <c r="K465" s="15"/>
      <c r="L465" s="15"/>
      <c r="N465" s="15"/>
      <c r="O465" s="15"/>
    </row>
    <row r="466" spans="11:15">
      <c r="K466" s="15"/>
      <c r="L466" s="15"/>
      <c r="N466" s="15"/>
      <c r="O466" s="15"/>
    </row>
    <row r="467" spans="11:15">
      <c r="K467" s="15"/>
      <c r="L467" s="15"/>
      <c r="N467" s="15"/>
      <c r="O467" s="15"/>
    </row>
    <row r="468" spans="11:15">
      <c r="K468" s="15"/>
      <c r="L468" s="15"/>
      <c r="N468" s="15"/>
      <c r="O468" s="15"/>
    </row>
    <row r="469" spans="11:15">
      <c r="K469" s="15"/>
      <c r="L469" s="15"/>
      <c r="N469" s="15"/>
      <c r="O469" s="15"/>
    </row>
    <row r="470" spans="11:15">
      <c r="K470" s="15"/>
      <c r="L470" s="15"/>
      <c r="N470" s="15"/>
      <c r="O470" s="15"/>
    </row>
    <row r="471" spans="11:15">
      <c r="K471" s="15"/>
      <c r="L471" s="15"/>
      <c r="N471" s="15"/>
      <c r="O471" s="15"/>
    </row>
    <row r="472" spans="11:15">
      <c r="K472" s="15"/>
      <c r="L472" s="15"/>
      <c r="N472" s="15"/>
      <c r="O472" s="15"/>
    </row>
    <row r="473" spans="11:15">
      <c r="K473" s="15"/>
      <c r="L473" s="15"/>
      <c r="N473" s="15"/>
      <c r="O473" s="15"/>
    </row>
    <row r="474" spans="11:15">
      <c r="K474" s="15"/>
      <c r="L474" s="15"/>
      <c r="N474" s="15"/>
      <c r="O474" s="15"/>
    </row>
    <row r="475" spans="11:15">
      <c r="K475" s="15"/>
      <c r="L475" s="15"/>
      <c r="N475" s="15"/>
      <c r="O475" s="15"/>
    </row>
    <row r="476" spans="11:15">
      <c r="K476" s="15"/>
      <c r="L476" s="15"/>
      <c r="N476" s="15"/>
      <c r="O476" s="15"/>
    </row>
    <row r="477" spans="11:15">
      <c r="K477" s="15"/>
      <c r="L477" s="15"/>
      <c r="N477" s="15"/>
      <c r="O477" s="15"/>
    </row>
    <row r="478" spans="11:15">
      <c r="K478" s="15"/>
      <c r="L478" s="15"/>
      <c r="N478" s="15"/>
      <c r="O478" s="15"/>
    </row>
    <row r="479" spans="11:15">
      <c r="K479" s="15"/>
      <c r="L479" s="15"/>
      <c r="N479" s="15"/>
      <c r="O479" s="15"/>
    </row>
    <row r="480" spans="11:15">
      <c r="K480" s="15"/>
      <c r="L480" s="15"/>
      <c r="N480" s="15"/>
      <c r="O480" s="15"/>
    </row>
    <row r="481" spans="11:15">
      <c r="K481" s="15"/>
      <c r="L481" s="15"/>
      <c r="N481" s="15"/>
      <c r="O481" s="15"/>
    </row>
    <row r="482" spans="11:15">
      <c r="K482" s="15"/>
      <c r="L482" s="15"/>
      <c r="N482" s="15"/>
      <c r="O482" s="15"/>
    </row>
    <row r="483" spans="11:15">
      <c r="K483" s="15"/>
      <c r="L483" s="15"/>
      <c r="N483" s="15"/>
      <c r="O483" s="15"/>
    </row>
    <row r="484" spans="11:15">
      <c r="K484" s="15"/>
      <c r="L484" s="15"/>
      <c r="N484" s="15"/>
      <c r="O484" s="15"/>
    </row>
    <row r="485" spans="11:15">
      <c r="K485" s="15"/>
      <c r="L485" s="15"/>
      <c r="N485" s="15"/>
      <c r="O485" s="15"/>
    </row>
    <row r="486" spans="11:15">
      <c r="K486" s="15"/>
      <c r="L486" s="15"/>
      <c r="N486" s="15"/>
      <c r="O486" s="15"/>
    </row>
    <row r="487" spans="11:15">
      <c r="K487" s="15"/>
      <c r="L487" s="15"/>
      <c r="N487" s="15"/>
      <c r="O487" s="15"/>
    </row>
    <row r="488" spans="11:15">
      <c r="K488" s="15"/>
      <c r="L488" s="15"/>
      <c r="N488" s="15"/>
      <c r="O488" s="15"/>
    </row>
    <row r="489" spans="11:15">
      <c r="K489" s="15"/>
      <c r="L489" s="15"/>
      <c r="N489" s="15"/>
      <c r="O489" s="15"/>
    </row>
    <row r="490" spans="11:15">
      <c r="K490" s="15"/>
      <c r="L490" s="15"/>
      <c r="N490" s="15"/>
      <c r="O490" s="15"/>
    </row>
    <row r="491" spans="11:15">
      <c r="K491" s="15"/>
      <c r="L491" s="15"/>
      <c r="N491" s="15"/>
      <c r="O491" s="15"/>
    </row>
    <row r="492" spans="11:15">
      <c r="K492" s="15"/>
      <c r="L492" s="15"/>
      <c r="N492" s="15"/>
      <c r="O492" s="15"/>
    </row>
    <row r="493" spans="11:15">
      <c r="K493" s="15"/>
      <c r="L493" s="15"/>
      <c r="N493" s="15"/>
      <c r="O493" s="15"/>
    </row>
    <row r="494" spans="11:15">
      <c r="K494" s="15"/>
      <c r="L494" s="15"/>
      <c r="N494" s="15"/>
      <c r="O494" s="15"/>
    </row>
    <row r="495" spans="11:15">
      <c r="K495" s="15"/>
      <c r="L495" s="15"/>
      <c r="N495" s="15"/>
      <c r="O495" s="15"/>
    </row>
    <row r="496" spans="11:15">
      <c r="K496" s="15"/>
      <c r="L496" s="15"/>
      <c r="N496" s="15"/>
      <c r="O496" s="15"/>
    </row>
    <row r="497" spans="11:15">
      <c r="K497" s="15"/>
      <c r="L497" s="15"/>
      <c r="N497" s="15"/>
      <c r="O497" s="15"/>
    </row>
    <row r="498" spans="11:15">
      <c r="K498" s="15"/>
      <c r="L498" s="15"/>
      <c r="N498" s="15"/>
      <c r="O498" s="15"/>
    </row>
    <row r="499" spans="11:15">
      <c r="K499" s="15"/>
      <c r="L499" s="15"/>
      <c r="N499" s="15"/>
      <c r="O499" s="15"/>
    </row>
    <row r="500" spans="11:15">
      <c r="K500" s="15"/>
      <c r="L500" s="15"/>
      <c r="N500" s="15"/>
      <c r="O500" s="15"/>
    </row>
    <row r="501" spans="11:15">
      <c r="K501" s="15"/>
      <c r="L501" s="15"/>
      <c r="N501" s="15"/>
      <c r="O501" s="15"/>
    </row>
    <row r="502" spans="11:15">
      <c r="K502" s="15"/>
      <c r="L502" s="15"/>
      <c r="N502" s="15"/>
      <c r="O502" s="15"/>
    </row>
    <row r="503" spans="11:15">
      <c r="K503" s="15"/>
      <c r="L503" s="15"/>
      <c r="N503" s="15"/>
      <c r="O503" s="15"/>
    </row>
    <row r="504" spans="11:15">
      <c r="K504" s="15"/>
      <c r="L504" s="15"/>
      <c r="N504" s="15"/>
      <c r="O504" s="15"/>
    </row>
    <row r="505" spans="11:15">
      <c r="K505" s="15"/>
      <c r="L505" s="15"/>
      <c r="N505" s="15"/>
      <c r="O505" s="15"/>
    </row>
    <row r="506" spans="11:15">
      <c r="K506" s="15"/>
      <c r="L506" s="15"/>
      <c r="N506" s="15"/>
      <c r="O506" s="15"/>
    </row>
    <row r="507" spans="11:15">
      <c r="K507" s="15"/>
      <c r="L507" s="15"/>
      <c r="N507" s="15"/>
      <c r="O507" s="15"/>
    </row>
    <row r="508" spans="11:15">
      <c r="K508" s="15"/>
      <c r="L508" s="15"/>
      <c r="N508" s="15"/>
      <c r="O508" s="15"/>
    </row>
    <row r="509" spans="11:15">
      <c r="K509" s="15"/>
      <c r="L509" s="15"/>
      <c r="N509" s="15"/>
      <c r="O509" s="15"/>
    </row>
    <row r="510" spans="11:15">
      <c r="K510" s="15"/>
      <c r="L510" s="15"/>
      <c r="N510" s="15"/>
      <c r="O510" s="15"/>
    </row>
    <row r="511" spans="11:15">
      <c r="K511" s="15"/>
      <c r="L511" s="15"/>
      <c r="N511" s="15"/>
      <c r="O511" s="15"/>
    </row>
    <row r="512" spans="11:15">
      <c r="K512" s="15"/>
      <c r="L512" s="15"/>
      <c r="N512" s="15"/>
      <c r="O512" s="15"/>
    </row>
    <row r="513" spans="11:15">
      <c r="K513" s="15"/>
      <c r="L513" s="15"/>
      <c r="N513" s="15"/>
      <c r="O513" s="15"/>
    </row>
    <row r="514" spans="11:15">
      <c r="K514" s="15"/>
      <c r="L514" s="15"/>
      <c r="N514" s="15"/>
      <c r="O514" s="15"/>
    </row>
    <row r="515" spans="11:15">
      <c r="K515" s="15"/>
      <c r="L515" s="15"/>
      <c r="N515" s="15"/>
      <c r="O515" s="15"/>
    </row>
    <row r="516" spans="11:15">
      <c r="K516" s="15"/>
      <c r="L516" s="15"/>
      <c r="N516" s="15"/>
      <c r="O516" s="15"/>
    </row>
    <row r="517" spans="11:15">
      <c r="K517" s="15"/>
      <c r="L517" s="15"/>
      <c r="N517" s="15"/>
      <c r="O517" s="15"/>
    </row>
    <row r="518" spans="11:15">
      <c r="K518" s="15"/>
      <c r="L518" s="15"/>
      <c r="N518" s="15"/>
      <c r="O518" s="15"/>
    </row>
    <row r="519" spans="11:15">
      <c r="K519" s="15"/>
      <c r="L519" s="15"/>
      <c r="N519" s="15"/>
      <c r="O519" s="15"/>
    </row>
    <row r="520" spans="11:15">
      <c r="K520" s="15"/>
      <c r="L520" s="15"/>
      <c r="N520" s="15"/>
      <c r="O520" s="15"/>
    </row>
    <row r="521" spans="11:15">
      <c r="K521" s="15"/>
      <c r="L521" s="15"/>
      <c r="N521" s="15"/>
      <c r="O521" s="15"/>
    </row>
    <row r="522" spans="11:15">
      <c r="K522" s="15"/>
      <c r="L522" s="15"/>
      <c r="N522" s="15"/>
      <c r="O522" s="15"/>
    </row>
    <row r="523" spans="11:15">
      <c r="K523" s="15"/>
      <c r="L523" s="15"/>
      <c r="N523" s="15"/>
      <c r="O523" s="15"/>
    </row>
    <row r="524" spans="11:15">
      <c r="K524" s="15"/>
      <c r="L524" s="15"/>
      <c r="N524" s="15"/>
      <c r="O524" s="15"/>
    </row>
    <row r="525" spans="11:15">
      <c r="K525" s="15"/>
      <c r="L525" s="15"/>
      <c r="N525" s="15"/>
      <c r="O525" s="15"/>
    </row>
    <row r="526" spans="11:15">
      <c r="K526" s="15"/>
      <c r="L526" s="15"/>
      <c r="N526" s="15"/>
      <c r="O526" s="15"/>
    </row>
    <row r="527" spans="11:15">
      <c r="K527" s="15"/>
      <c r="L527" s="15"/>
      <c r="N527" s="15"/>
      <c r="O527" s="15"/>
    </row>
    <row r="528" spans="11:15">
      <c r="K528" s="15"/>
      <c r="L528" s="15"/>
      <c r="N528" s="15"/>
      <c r="O528" s="15"/>
    </row>
    <row r="529" spans="11:15">
      <c r="K529" s="15"/>
      <c r="L529" s="15"/>
      <c r="N529" s="15"/>
      <c r="O529" s="15"/>
    </row>
    <row r="530" spans="11:15">
      <c r="K530" s="15"/>
      <c r="L530" s="15"/>
      <c r="N530" s="15"/>
      <c r="O530" s="15"/>
    </row>
    <row r="531" spans="11:15">
      <c r="K531" s="15"/>
      <c r="L531" s="15"/>
      <c r="N531" s="15"/>
      <c r="O531" s="15"/>
    </row>
    <row r="532" spans="11:15">
      <c r="K532" s="15"/>
      <c r="L532" s="15"/>
      <c r="N532" s="15"/>
      <c r="O532" s="15"/>
    </row>
    <row r="533" spans="11:15">
      <c r="K533" s="15"/>
      <c r="L533" s="15"/>
      <c r="N533" s="15"/>
      <c r="O533" s="15"/>
    </row>
    <row r="534" spans="11:15">
      <c r="K534" s="15"/>
      <c r="L534" s="15"/>
      <c r="N534" s="15"/>
      <c r="O534" s="15"/>
    </row>
    <row r="535" spans="11:15">
      <c r="K535" s="15"/>
      <c r="L535" s="15"/>
      <c r="N535" s="15"/>
      <c r="O535" s="15"/>
    </row>
    <row r="536" spans="11:15">
      <c r="K536" s="15"/>
      <c r="L536" s="15"/>
      <c r="N536" s="15"/>
      <c r="O536" s="15"/>
    </row>
    <row r="537" spans="11:15">
      <c r="K537" s="15"/>
      <c r="L537" s="15"/>
      <c r="N537" s="15"/>
      <c r="O537" s="15"/>
    </row>
    <row r="538" spans="11:15">
      <c r="K538" s="15"/>
      <c r="L538" s="15"/>
      <c r="N538" s="15"/>
      <c r="O538" s="15"/>
    </row>
    <row r="539" spans="11:15">
      <c r="K539" s="15"/>
      <c r="L539" s="15"/>
      <c r="N539" s="15"/>
      <c r="O539" s="15"/>
    </row>
    <row r="540" spans="11:15">
      <c r="K540" s="15"/>
      <c r="L540" s="15"/>
      <c r="N540" s="15"/>
      <c r="O540" s="15"/>
    </row>
    <row r="541" spans="11:15">
      <c r="K541" s="15"/>
      <c r="L541" s="15"/>
      <c r="N541" s="15"/>
      <c r="O541" s="15"/>
    </row>
    <row r="542" spans="11:15">
      <c r="K542" s="15"/>
      <c r="L542" s="15"/>
      <c r="N542" s="15"/>
      <c r="O542" s="15"/>
    </row>
    <row r="543" spans="11:15">
      <c r="K543" s="15"/>
      <c r="L543" s="15"/>
      <c r="N543" s="15"/>
      <c r="O543" s="15"/>
    </row>
    <row r="544" spans="11:15">
      <c r="K544" s="15"/>
      <c r="L544" s="15"/>
      <c r="N544" s="15"/>
      <c r="O544" s="15"/>
    </row>
    <row r="545" spans="11:15">
      <c r="K545" s="15"/>
      <c r="L545" s="15"/>
      <c r="N545" s="15"/>
      <c r="O545" s="15"/>
    </row>
    <row r="546" spans="11:15">
      <c r="K546" s="15"/>
      <c r="L546" s="15"/>
      <c r="N546" s="15"/>
      <c r="O546" s="15"/>
    </row>
    <row r="547" spans="11:15">
      <c r="K547" s="15"/>
      <c r="L547" s="15"/>
      <c r="N547" s="15"/>
      <c r="O547" s="15"/>
    </row>
    <row r="548" spans="11:15">
      <c r="K548" s="15"/>
      <c r="L548" s="15"/>
      <c r="N548" s="15"/>
      <c r="O548" s="15"/>
    </row>
    <row r="549" spans="11:15">
      <c r="K549" s="15"/>
      <c r="L549" s="15"/>
      <c r="N549" s="15"/>
      <c r="O549" s="15"/>
    </row>
    <row r="550" spans="11:15">
      <c r="K550" s="15"/>
      <c r="L550" s="15"/>
      <c r="N550" s="15"/>
      <c r="O550" s="15"/>
    </row>
    <row r="551" spans="11:15">
      <c r="K551" s="15"/>
      <c r="L551" s="15"/>
      <c r="N551" s="15"/>
      <c r="O551" s="15"/>
    </row>
    <row r="552" spans="11:15">
      <c r="K552" s="15"/>
      <c r="L552" s="15"/>
      <c r="N552" s="15"/>
      <c r="O552" s="15"/>
    </row>
    <row r="553" spans="11:15">
      <c r="K553" s="15"/>
      <c r="L553" s="15"/>
      <c r="N553" s="15"/>
      <c r="O553" s="15"/>
    </row>
    <row r="554" spans="11:15">
      <c r="K554" s="15"/>
      <c r="L554" s="15"/>
      <c r="N554" s="15"/>
      <c r="O554" s="15"/>
    </row>
    <row r="555" spans="11:15">
      <c r="K555" s="15"/>
      <c r="L555" s="15"/>
      <c r="N555" s="15"/>
      <c r="O555" s="15"/>
    </row>
    <row r="556" spans="11:15">
      <c r="K556" s="15"/>
      <c r="L556" s="15"/>
      <c r="N556" s="15"/>
      <c r="O556" s="15"/>
    </row>
    <row r="557" spans="11:15">
      <c r="K557" s="15"/>
      <c r="L557" s="15"/>
      <c r="N557" s="15"/>
      <c r="O557" s="15"/>
    </row>
    <row r="558" spans="11:15">
      <c r="K558" s="15"/>
      <c r="L558" s="15"/>
      <c r="N558" s="15"/>
      <c r="O558" s="15"/>
    </row>
    <row r="559" spans="11:15">
      <c r="K559" s="15"/>
      <c r="L559" s="15"/>
      <c r="N559" s="15"/>
      <c r="O559" s="15"/>
    </row>
    <row r="560" spans="11:15">
      <c r="K560" s="15"/>
      <c r="L560" s="15"/>
      <c r="N560" s="15"/>
      <c r="O560" s="15"/>
    </row>
    <row r="561" spans="11:15">
      <c r="K561" s="15"/>
      <c r="L561" s="15"/>
      <c r="N561" s="15"/>
      <c r="O561" s="15"/>
    </row>
    <row r="562" spans="11:15">
      <c r="K562" s="15"/>
      <c r="L562" s="15"/>
      <c r="N562" s="15"/>
      <c r="O562" s="15"/>
    </row>
    <row r="563" spans="11:15">
      <c r="K563" s="15"/>
      <c r="L563" s="15"/>
      <c r="N563" s="15"/>
      <c r="O563" s="15"/>
    </row>
    <row r="564" spans="11:15">
      <c r="K564" s="15"/>
      <c r="L564" s="15"/>
      <c r="N564" s="15"/>
      <c r="O564" s="15"/>
    </row>
    <row r="565" spans="11:15">
      <c r="K565" s="15"/>
      <c r="L565" s="15"/>
      <c r="N565" s="15"/>
      <c r="O565" s="15"/>
    </row>
    <row r="566" spans="11:15">
      <c r="K566" s="15"/>
      <c r="L566" s="15"/>
      <c r="N566" s="15"/>
      <c r="O566" s="15"/>
    </row>
    <row r="567" spans="11:15">
      <c r="K567" s="15"/>
      <c r="L567" s="15"/>
      <c r="N567" s="15"/>
      <c r="O567" s="15"/>
    </row>
    <row r="568" spans="11:15">
      <c r="K568" s="15"/>
      <c r="L568" s="15"/>
      <c r="N568" s="15"/>
      <c r="O568" s="15"/>
    </row>
    <row r="569" spans="11:15">
      <c r="K569" s="15"/>
      <c r="L569" s="15"/>
      <c r="N569" s="15"/>
      <c r="O569" s="15"/>
    </row>
    <row r="570" spans="11:15">
      <c r="K570" s="15"/>
      <c r="L570" s="15"/>
      <c r="N570" s="15"/>
      <c r="O570" s="15"/>
    </row>
    <row r="571" spans="11:15">
      <c r="K571" s="15"/>
      <c r="L571" s="15"/>
      <c r="N571" s="15"/>
      <c r="O571" s="15"/>
    </row>
    <row r="572" spans="11:15">
      <c r="K572" s="15"/>
      <c r="L572" s="15"/>
      <c r="N572" s="15"/>
      <c r="O572" s="15"/>
    </row>
    <row r="573" spans="11:15">
      <c r="K573" s="15"/>
      <c r="L573" s="15"/>
      <c r="N573" s="15"/>
      <c r="O573" s="15"/>
    </row>
    <row r="574" spans="11:15">
      <c r="K574" s="15"/>
      <c r="L574" s="15"/>
      <c r="N574" s="15"/>
      <c r="O574" s="15"/>
    </row>
    <row r="575" spans="11:15">
      <c r="K575" s="15"/>
      <c r="L575" s="15"/>
      <c r="N575" s="15"/>
      <c r="O575" s="15"/>
    </row>
    <row r="576" spans="11:15">
      <c r="K576" s="15"/>
      <c r="L576" s="15"/>
      <c r="N576" s="15"/>
      <c r="O576" s="15"/>
    </row>
    <row r="577" spans="11:15">
      <c r="K577" s="15"/>
      <c r="L577" s="15"/>
      <c r="N577" s="15"/>
      <c r="O577" s="15"/>
    </row>
    <row r="578" spans="11:15">
      <c r="K578" s="15"/>
      <c r="L578" s="15"/>
      <c r="N578" s="15"/>
      <c r="O578" s="15"/>
    </row>
    <row r="579" spans="11:15">
      <c r="K579" s="15"/>
      <c r="L579" s="15"/>
      <c r="N579" s="15"/>
      <c r="O579" s="15"/>
    </row>
    <row r="580" spans="11:15">
      <c r="K580" s="15"/>
      <c r="L580" s="15"/>
      <c r="N580" s="15"/>
      <c r="O580" s="15"/>
    </row>
    <row r="581" spans="11:15">
      <c r="K581" s="15"/>
      <c r="L581" s="15"/>
      <c r="N581" s="15"/>
      <c r="O581" s="15"/>
    </row>
    <row r="582" spans="11:15">
      <c r="K582" s="15"/>
      <c r="L582" s="15"/>
      <c r="N582" s="15"/>
      <c r="O582" s="15"/>
    </row>
    <row r="583" spans="11:15">
      <c r="K583" s="15"/>
      <c r="L583" s="15"/>
      <c r="N583" s="15"/>
      <c r="O583" s="15"/>
    </row>
    <row r="584" spans="11:15">
      <c r="K584" s="15"/>
      <c r="L584" s="15"/>
      <c r="N584" s="15"/>
      <c r="O584" s="15"/>
    </row>
    <row r="585" spans="11:15">
      <c r="K585" s="15"/>
      <c r="L585" s="15"/>
      <c r="N585" s="15"/>
      <c r="O585" s="15"/>
    </row>
    <row r="586" spans="11:15">
      <c r="K586" s="15"/>
      <c r="L586" s="15"/>
      <c r="N586" s="15"/>
      <c r="O586" s="15"/>
    </row>
    <row r="587" spans="11:15">
      <c r="K587" s="15"/>
      <c r="L587" s="15"/>
      <c r="N587" s="15"/>
      <c r="O587" s="15"/>
    </row>
    <row r="588" spans="11:15">
      <c r="K588" s="15"/>
      <c r="L588" s="15"/>
      <c r="N588" s="15"/>
      <c r="O588" s="15"/>
    </row>
    <row r="589" spans="11:15">
      <c r="K589" s="15"/>
      <c r="L589" s="15"/>
      <c r="N589" s="15"/>
      <c r="O589" s="15"/>
    </row>
    <row r="590" spans="11:15">
      <c r="K590" s="15"/>
      <c r="L590" s="15"/>
      <c r="N590" s="15"/>
      <c r="O590" s="15"/>
    </row>
    <row r="591" spans="11:15">
      <c r="K591" s="15"/>
      <c r="L591" s="15"/>
      <c r="N591" s="15"/>
      <c r="O591" s="15"/>
    </row>
    <row r="592" spans="11:15">
      <c r="K592" s="15"/>
      <c r="L592" s="15"/>
      <c r="N592" s="15"/>
      <c r="O592" s="15"/>
    </row>
    <row r="593" spans="11:15">
      <c r="K593" s="15"/>
      <c r="L593" s="15"/>
      <c r="N593" s="15"/>
      <c r="O593" s="15"/>
    </row>
    <row r="594" spans="11:15">
      <c r="K594" s="15"/>
      <c r="L594" s="15"/>
      <c r="N594" s="15"/>
      <c r="O594" s="15"/>
    </row>
    <row r="595" spans="11:15">
      <c r="K595" s="15"/>
      <c r="L595" s="15"/>
      <c r="N595" s="15"/>
      <c r="O595" s="15"/>
    </row>
    <row r="596" spans="11:15">
      <c r="K596" s="15"/>
      <c r="L596" s="15"/>
      <c r="N596" s="15"/>
      <c r="O596" s="15"/>
    </row>
    <row r="597" spans="11:15">
      <c r="K597" s="15"/>
      <c r="L597" s="15"/>
      <c r="N597" s="15"/>
      <c r="O597" s="15"/>
    </row>
    <row r="598" spans="11:15">
      <c r="K598" s="15"/>
      <c r="L598" s="15"/>
      <c r="N598" s="15"/>
      <c r="O598" s="15"/>
    </row>
    <row r="599" spans="11:15">
      <c r="K599" s="15"/>
      <c r="L599" s="15"/>
      <c r="N599" s="15"/>
      <c r="O599" s="15"/>
    </row>
    <row r="600" spans="11:15">
      <c r="K600" s="15"/>
      <c r="L600" s="15"/>
      <c r="N600" s="15"/>
      <c r="O600" s="15"/>
    </row>
    <row r="601" spans="11:15">
      <c r="K601" s="15"/>
      <c r="L601" s="15"/>
      <c r="N601" s="15"/>
      <c r="O601" s="15"/>
    </row>
    <row r="602" spans="11:15">
      <c r="K602" s="15"/>
      <c r="L602" s="15"/>
      <c r="N602" s="15"/>
      <c r="O602" s="15"/>
    </row>
    <row r="603" spans="11:15">
      <c r="K603" s="15"/>
      <c r="L603" s="15"/>
      <c r="N603" s="15"/>
      <c r="O603" s="15"/>
    </row>
    <row r="604" spans="11:15">
      <c r="K604" s="15"/>
      <c r="L604" s="15"/>
      <c r="N604" s="15"/>
      <c r="O604" s="15"/>
    </row>
    <row r="605" spans="11:15">
      <c r="K605" s="15"/>
      <c r="L605" s="15"/>
      <c r="N605" s="15"/>
      <c r="O605" s="15"/>
    </row>
    <row r="606" spans="11:15">
      <c r="K606" s="15"/>
      <c r="L606" s="15"/>
      <c r="N606" s="15"/>
      <c r="O606" s="15"/>
    </row>
    <row r="607" spans="11:15">
      <c r="K607" s="15"/>
      <c r="L607" s="15"/>
      <c r="N607" s="15"/>
      <c r="O607" s="15"/>
    </row>
    <row r="608" spans="11:15">
      <c r="K608" s="15"/>
      <c r="L608" s="15"/>
      <c r="N608" s="15"/>
      <c r="O608" s="15"/>
    </row>
    <row r="609" spans="11:15">
      <c r="K609" s="15"/>
      <c r="L609" s="15"/>
      <c r="N609" s="15"/>
      <c r="O609" s="15"/>
    </row>
    <row r="610" spans="11:15">
      <c r="K610" s="15"/>
      <c r="L610" s="15"/>
      <c r="N610" s="15"/>
      <c r="O610" s="15"/>
    </row>
    <row r="611" spans="11:15">
      <c r="K611" s="15"/>
      <c r="L611" s="15"/>
      <c r="N611" s="15"/>
      <c r="O611" s="15"/>
    </row>
    <row r="612" spans="11:15">
      <c r="K612" s="15"/>
      <c r="L612" s="15"/>
      <c r="N612" s="15"/>
      <c r="O612" s="15"/>
    </row>
    <row r="613" spans="11:15">
      <c r="K613" s="15"/>
      <c r="L613" s="15"/>
      <c r="N613" s="15"/>
      <c r="O613" s="15"/>
    </row>
    <row r="614" spans="11:15">
      <c r="K614" s="15"/>
      <c r="L614" s="15"/>
      <c r="N614" s="15"/>
      <c r="O614" s="15"/>
    </row>
    <row r="615" spans="11:15">
      <c r="K615" s="15"/>
      <c r="L615" s="15"/>
      <c r="N615" s="15"/>
      <c r="O615" s="15"/>
    </row>
    <row r="616" spans="11:15">
      <c r="K616" s="15"/>
      <c r="L616" s="15"/>
      <c r="N616" s="15"/>
      <c r="O616" s="15"/>
    </row>
    <row r="617" spans="11:15">
      <c r="K617" s="15"/>
      <c r="L617" s="15"/>
      <c r="N617" s="15"/>
      <c r="O617" s="15"/>
    </row>
    <row r="618" spans="11:15">
      <c r="K618" s="15"/>
      <c r="L618" s="15"/>
      <c r="N618" s="15"/>
      <c r="O618" s="15"/>
    </row>
    <row r="619" spans="11:15">
      <c r="K619" s="15"/>
      <c r="L619" s="15"/>
      <c r="N619" s="15"/>
      <c r="O619" s="15"/>
    </row>
    <row r="620" spans="11:15">
      <c r="K620" s="15"/>
      <c r="L620" s="15"/>
      <c r="N620" s="15"/>
      <c r="O620" s="15"/>
    </row>
    <row r="621" spans="11:15">
      <c r="K621" s="15"/>
      <c r="L621" s="15"/>
      <c r="N621" s="15"/>
      <c r="O621" s="15"/>
    </row>
    <row r="622" spans="11:15">
      <c r="K622" s="15"/>
      <c r="L622" s="15"/>
      <c r="N622" s="15"/>
      <c r="O622" s="15"/>
    </row>
    <row r="623" spans="11:15">
      <c r="K623" s="15"/>
      <c r="L623" s="15"/>
      <c r="N623" s="15"/>
      <c r="O623" s="15"/>
    </row>
    <row r="624" spans="11:15">
      <c r="K624" s="15"/>
      <c r="L624" s="15"/>
      <c r="N624" s="15"/>
      <c r="O624" s="15"/>
    </row>
    <row r="625" spans="11:15">
      <c r="K625" s="15"/>
      <c r="L625" s="15"/>
      <c r="N625" s="15"/>
      <c r="O625" s="15"/>
    </row>
    <row r="626" spans="11:15">
      <c r="K626" s="15"/>
      <c r="L626" s="15"/>
      <c r="N626" s="15"/>
      <c r="O626" s="15"/>
    </row>
    <row r="627" spans="11:15">
      <c r="K627" s="15"/>
      <c r="L627" s="15"/>
      <c r="N627" s="15"/>
      <c r="O627" s="15"/>
    </row>
    <row r="628" spans="11:15">
      <c r="K628" s="15"/>
      <c r="L628" s="15"/>
      <c r="N628" s="15"/>
      <c r="O628" s="15"/>
    </row>
    <row r="629" spans="11:15">
      <c r="K629" s="15"/>
      <c r="L629" s="15"/>
      <c r="N629" s="15"/>
      <c r="O629" s="15"/>
    </row>
    <row r="630" spans="11:15">
      <c r="K630" s="15"/>
      <c r="L630" s="15"/>
      <c r="N630" s="15"/>
      <c r="O630" s="15"/>
    </row>
    <row r="631" spans="11:15">
      <c r="K631" s="15"/>
      <c r="L631" s="15"/>
      <c r="N631" s="15"/>
      <c r="O631" s="15"/>
    </row>
    <row r="632" spans="11:15">
      <c r="K632" s="15"/>
      <c r="L632" s="15"/>
      <c r="N632" s="15"/>
      <c r="O632" s="15"/>
    </row>
    <row r="633" spans="11:15">
      <c r="K633" s="15"/>
      <c r="L633" s="15"/>
      <c r="N633" s="15"/>
      <c r="O633" s="15"/>
    </row>
    <row r="634" spans="11:15">
      <c r="K634" s="15"/>
      <c r="L634" s="15"/>
      <c r="N634" s="15"/>
      <c r="O634" s="15"/>
    </row>
    <row r="635" spans="11:15">
      <c r="K635" s="15"/>
      <c r="L635" s="15"/>
      <c r="N635" s="15"/>
      <c r="O635" s="15"/>
    </row>
    <row r="636" spans="11:15">
      <c r="K636" s="15"/>
      <c r="L636" s="15"/>
      <c r="N636" s="15"/>
      <c r="O636" s="15"/>
    </row>
    <row r="637" spans="11:15">
      <c r="K637" s="15"/>
      <c r="L637" s="15"/>
      <c r="N637" s="15"/>
      <c r="O637" s="15"/>
    </row>
    <row r="638" spans="11:15">
      <c r="K638" s="15"/>
      <c r="L638" s="15"/>
      <c r="N638" s="15"/>
      <c r="O638" s="15"/>
    </row>
    <row r="639" spans="11:15">
      <c r="K639" s="15"/>
      <c r="L639" s="15"/>
      <c r="N639" s="15"/>
      <c r="O639" s="15"/>
    </row>
    <row r="640" spans="11:15">
      <c r="K640" s="15"/>
      <c r="L640" s="15"/>
      <c r="N640" s="15"/>
      <c r="O640" s="15"/>
    </row>
    <row r="641" spans="11:15">
      <c r="K641" s="15"/>
      <c r="L641" s="15"/>
      <c r="N641" s="15"/>
      <c r="O641" s="15"/>
    </row>
    <row r="642" spans="11:15">
      <c r="K642" s="15"/>
      <c r="L642" s="15"/>
      <c r="N642" s="15"/>
      <c r="O642" s="15"/>
    </row>
    <row r="643" spans="11:15">
      <c r="K643" s="15"/>
      <c r="L643" s="15"/>
      <c r="N643" s="15"/>
      <c r="O643" s="15"/>
    </row>
    <row r="644" spans="11:15">
      <c r="K644" s="15"/>
      <c r="L644" s="15"/>
      <c r="N644" s="15"/>
      <c r="O644" s="15"/>
    </row>
    <row r="645" spans="11:15">
      <c r="K645" s="15"/>
      <c r="L645" s="15"/>
      <c r="N645" s="15"/>
      <c r="O645" s="15"/>
    </row>
    <row r="646" spans="11:15">
      <c r="K646" s="15"/>
      <c r="L646" s="15"/>
      <c r="N646" s="15"/>
      <c r="O646" s="15"/>
    </row>
    <row r="647" spans="11:15">
      <c r="K647" s="15"/>
      <c r="L647" s="15"/>
      <c r="N647" s="15"/>
      <c r="O647" s="15"/>
    </row>
    <row r="648" spans="11:15">
      <c r="K648" s="15"/>
      <c r="L648" s="15"/>
      <c r="N648" s="15"/>
      <c r="O648" s="15"/>
    </row>
    <row r="649" spans="11:15">
      <c r="K649" s="15"/>
      <c r="L649" s="15"/>
      <c r="N649" s="15"/>
      <c r="O649" s="15"/>
    </row>
    <row r="650" spans="11:15">
      <c r="K650" s="15"/>
      <c r="L650" s="15"/>
      <c r="N650" s="15"/>
      <c r="O650" s="15"/>
    </row>
    <row r="651" spans="11:15">
      <c r="K651" s="15"/>
      <c r="L651" s="15"/>
      <c r="N651" s="15"/>
      <c r="O651" s="15"/>
    </row>
    <row r="652" spans="11:15">
      <c r="K652" s="15"/>
      <c r="L652" s="15"/>
      <c r="N652" s="15"/>
      <c r="O652" s="15"/>
    </row>
    <row r="653" spans="11:15">
      <c r="K653" s="15"/>
      <c r="L653" s="15"/>
      <c r="N653" s="15"/>
      <c r="O653" s="15"/>
    </row>
    <row r="654" spans="11:15">
      <c r="K654" s="15"/>
      <c r="L654" s="15"/>
      <c r="N654" s="15"/>
      <c r="O654" s="15"/>
    </row>
    <row r="655" spans="11:15">
      <c r="K655" s="15"/>
      <c r="L655" s="15"/>
      <c r="N655" s="15"/>
      <c r="O655" s="15"/>
    </row>
    <row r="656" spans="11:15">
      <c r="K656" s="15"/>
      <c r="L656" s="15"/>
      <c r="N656" s="15"/>
      <c r="O656" s="15"/>
    </row>
    <row r="657" spans="11:15">
      <c r="K657" s="15"/>
      <c r="L657" s="15"/>
      <c r="N657" s="15"/>
      <c r="O657" s="15"/>
    </row>
    <row r="658" spans="11:15">
      <c r="K658" s="15"/>
      <c r="L658" s="15"/>
      <c r="N658" s="15"/>
      <c r="O658" s="15"/>
    </row>
    <row r="659" spans="11:15">
      <c r="K659" s="15"/>
      <c r="L659" s="15"/>
      <c r="N659" s="15"/>
      <c r="O659" s="15"/>
    </row>
    <row r="660" spans="11:15">
      <c r="K660" s="15"/>
      <c r="L660" s="15"/>
      <c r="N660" s="15"/>
      <c r="O660" s="15"/>
    </row>
    <row r="661" spans="11:15">
      <c r="K661" s="15"/>
      <c r="L661" s="15"/>
      <c r="N661" s="15"/>
      <c r="O661" s="15"/>
    </row>
    <row r="662" spans="11:15">
      <c r="K662" s="15"/>
      <c r="L662" s="15"/>
      <c r="N662" s="15"/>
      <c r="O662" s="15"/>
    </row>
    <row r="663" spans="11:15">
      <c r="K663" s="15"/>
      <c r="L663" s="15"/>
      <c r="N663" s="15"/>
      <c r="O663" s="15"/>
    </row>
    <row r="664" spans="11:15">
      <c r="K664" s="15"/>
      <c r="L664" s="15"/>
      <c r="N664" s="15"/>
      <c r="O664" s="15"/>
    </row>
    <row r="665" spans="11:15">
      <c r="K665" s="15"/>
      <c r="L665" s="15"/>
      <c r="N665" s="15"/>
      <c r="O665" s="15"/>
    </row>
    <row r="666" spans="11:15">
      <c r="K666" s="15"/>
      <c r="L666" s="15"/>
      <c r="N666" s="15"/>
      <c r="O666" s="15"/>
    </row>
    <row r="667" spans="11:15">
      <c r="K667" s="15"/>
      <c r="L667" s="15"/>
      <c r="N667" s="15"/>
      <c r="O667" s="15"/>
    </row>
    <row r="668" spans="11:15">
      <c r="K668" s="15"/>
      <c r="L668" s="15"/>
      <c r="N668" s="15"/>
      <c r="O668" s="15"/>
    </row>
    <row r="669" spans="11:15">
      <c r="K669" s="15"/>
      <c r="L669" s="15"/>
      <c r="N669" s="15"/>
      <c r="O669" s="15"/>
    </row>
    <row r="670" spans="11:15">
      <c r="K670" s="15"/>
      <c r="L670" s="15"/>
      <c r="N670" s="15"/>
      <c r="O670" s="15"/>
    </row>
    <row r="671" spans="11:15">
      <c r="K671" s="15"/>
      <c r="L671" s="15"/>
      <c r="N671" s="15"/>
      <c r="O671" s="15"/>
    </row>
    <row r="672" spans="11:15">
      <c r="K672" s="15"/>
      <c r="L672" s="15"/>
      <c r="N672" s="15"/>
      <c r="O672" s="15"/>
    </row>
    <row r="673" spans="11:15">
      <c r="K673" s="15"/>
      <c r="L673" s="15"/>
      <c r="N673" s="15"/>
      <c r="O673" s="15"/>
    </row>
    <row r="674" spans="11:15">
      <c r="K674" s="15"/>
      <c r="L674" s="15"/>
      <c r="N674" s="15"/>
      <c r="O674" s="15"/>
    </row>
    <row r="675" spans="11:15">
      <c r="K675" s="15"/>
      <c r="L675" s="15"/>
      <c r="N675" s="15"/>
      <c r="O675" s="15"/>
    </row>
    <row r="676" spans="11:15">
      <c r="K676" s="15"/>
      <c r="L676" s="15"/>
      <c r="N676" s="15"/>
      <c r="O676" s="15"/>
    </row>
    <row r="677" spans="11:15">
      <c r="K677" s="15"/>
      <c r="L677" s="15"/>
      <c r="N677" s="15"/>
      <c r="O677" s="15"/>
    </row>
    <row r="678" spans="11:15">
      <c r="K678" s="15"/>
      <c r="L678" s="15"/>
      <c r="N678" s="15"/>
      <c r="O678" s="15"/>
    </row>
    <row r="679" spans="11:15">
      <c r="K679" s="15"/>
      <c r="L679" s="15"/>
      <c r="N679" s="15"/>
      <c r="O679" s="15"/>
    </row>
    <row r="680" spans="11:15">
      <c r="K680" s="15"/>
      <c r="L680" s="15"/>
      <c r="N680" s="15"/>
      <c r="O680" s="15"/>
    </row>
    <row r="681" spans="11:15">
      <c r="K681" s="15"/>
      <c r="L681" s="15"/>
      <c r="N681" s="15"/>
      <c r="O681" s="15"/>
    </row>
    <row r="682" spans="11:15">
      <c r="K682" s="15"/>
      <c r="L682" s="15"/>
      <c r="N682" s="15"/>
      <c r="O682" s="15"/>
    </row>
    <row r="683" spans="11:15">
      <c r="K683" s="15"/>
      <c r="L683" s="15"/>
      <c r="N683" s="15"/>
      <c r="O683" s="15"/>
    </row>
    <row r="684" spans="11:15">
      <c r="K684" s="15"/>
      <c r="L684" s="15"/>
      <c r="N684" s="15"/>
      <c r="O684" s="15"/>
    </row>
    <row r="685" spans="11:15">
      <c r="K685" s="15"/>
      <c r="L685" s="15"/>
      <c r="N685" s="15"/>
      <c r="O685" s="15"/>
    </row>
    <row r="686" spans="11:15">
      <c r="K686" s="15"/>
      <c r="L686" s="15"/>
      <c r="N686" s="15"/>
      <c r="O686" s="15"/>
    </row>
    <row r="687" spans="11:15">
      <c r="K687" s="15"/>
      <c r="L687" s="15"/>
      <c r="N687" s="15"/>
      <c r="O687" s="15"/>
    </row>
    <row r="688" spans="11:15">
      <c r="K688" s="15"/>
      <c r="L688" s="15"/>
      <c r="N688" s="15"/>
      <c r="O688" s="15"/>
    </row>
    <row r="689" spans="11:15">
      <c r="K689" s="15"/>
      <c r="L689" s="15"/>
      <c r="N689" s="15"/>
      <c r="O689" s="15"/>
    </row>
    <row r="690" spans="11:15">
      <c r="K690" s="15"/>
      <c r="L690" s="15"/>
      <c r="N690" s="15"/>
      <c r="O690" s="15"/>
    </row>
    <row r="691" spans="11:15">
      <c r="K691" s="15"/>
      <c r="L691" s="15"/>
      <c r="N691" s="15"/>
      <c r="O691" s="15"/>
    </row>
    <row r="692" spans="11:15">
      <c r="K692" s="15"/>
      <c r="L692" s="15"/>
      <c r="N692" s="15"/>
      <c r="O692" s="15"/>
    </row>
    <row r="693" spans="11:15">
      <c r="K693" s="15"/>
      <c r="L693" s="15"/>
      <c r="N693" s="15"/>
      <c r="O693" s="15"/>
    </row>
    <row r="694" spans="11:15">
      <c r="K694" s="15"/>
      <c r="L694" s="15"/>
      <c r="N694" s="15"/>
      <c r="O694" s="15"/>
    </row>
    <row r="695" spans="11:15">
      <c r="K695" s="15"/>
      <c r="L695" s="15"/>
      <c r="N695" s="15"/>
      <c r="O695" s="15"/>
    </row>
    <row r="696" spans="11:15">
      <c r="K696" s="15"/>
      <c r="L696" s="15"/>
      <c r="N696" s="15"/>
      <c r="O696" s="15"/>
    </row>
    <row r="697" spans="11:15">
      <c r="K697" s="15"/>
      <c r="L697" s="15"/>
      <c r="N697" s="15"/>
      <c r="O697" s="15"/>
    </row>
    <row r="698" spans="11:15">
      <c r="K698" s="15"/>
      <c r="L698" s="15"/>
      <c r="N698" s="15"/>
      <c r="O698" s="15"/>
    </row>
    <row r="699" spans="11:15">
      <c r="K699" s="15"/>
      <c r="L699" s="15"/>
      <c r="N699" s="15"/>
      <c r="O699" s="15"/>
    </row>
    <row r="700" spans="11:15">
      <c r="K700" s="15"/>
      <c r="L700" s="15"/>
      <c r="N700" s="15"/>
      <c r="O700" s="15"/>
    </row>
    <row r="701" spans="11:15">
      <c r="K701" s="15"/>
      <c r="L701" s="15"/>
      <c r="N701" s="15"/>
      <c r="O701" s="15"/>
    </row>
    <row r="702" spans="11:15">
      <c r="K702" s="15"/>
      <c r="L702" s="15"/>
      <c r="N702" s="15"/>
      <c r="O702" s="15"/>
    </row>
    <row r="703" spans="11:15">
      <c r="K703" s="15"/>
      <c r="L703" s="15"/>
      <c r="N703" s="15"/>
      <c r="O703" s="15"/>
    </row>
    <row r="704" spans="11:15">
      <c r="K704" s="15"/>
      <c r="L704" s="15"/>
      <c r="N704" s="15"/>
      <c r="O704" s="15"/>
    </row>
    <row r="705" spans="11:15">
      <c r="K705" s="15"/>
      <c r="L705" s="15"/>
      <c r="N705" s="15"/>
      <c r="O705" s="15"/>
    </row>
    <row r="706" spans="11:15">
      <c r="K706" s="15"/>
      <c r="L706" s="15"/>
      <c r="N706" s="15"/>
      <c r="O706" s="15"/>
    </row>
    <row r="707" spans="11:15">
      <c r="K707" s="15"/>
      <c r="L707" s="15"/>
      <c r="N707" s="15"/>
      <c r="O707" s="15"/>
    </row>
    <row r="708" spans="11:15">
      <c r="K708" s="15"/>
      <c r="L708" s="15"/>
      <c r="N708" s="15"/>
      <c r="O708" s="15"/>
    </row>
    <row r="709" spans="11:15">
      <c r="K709" s="15"/>
      <c r="L709" s="15"/>
      <c r="N709" s="15"/>
      <c r="O709" s="15"/>
    </row>
    <row r="710" spans="11:15">
      <c r="K710" s="15"/>
      <c r="L710" s="15"/>
      <c r="N710" s="15"/>
      <c r="O710" s="15"/>
    </row>
    <row r="711" spans="11:15">
      <c r="K711" s="15"/>
      <c r="L711" s="15"/>
      <c r="N711" s="15"/>
      <c r="O711" s="15"/>
    </row>
    <row r="712" spans="11:15">
      <c r="K712" s="15"/>
      <c r="L712" s="15"/>
      <c r="N712" s="15"/>
      <c r="O712" s="15"/>
    </row>
    <row r="713" spans="11:15">
      <c r="K713" s="15"/>
      <c r="L713" s="15"/>
      <c r="N713" s="15"/>
      <c r="O713" s="15"/>
    </row>
    <row r="714" spans="11:15">
      <c r="K714" s="15"/>
      <c r="L714" s="15"/>
      <c r="N714" s="15"/>
      <c r="O714" s="15"/>
    </row>
    <row r="715" spans="11:15">
      <c r="K715" s="15"/>
      <c r="L715" s="15"/>
      <c r="N715" s="15"/>
      <c r="O715" s="15"/>
    </row>
    <row r="716" spans="11:15">
      <c r="K716" s="15"/>
      <c r="L716" s="15"/>
      <c r="N716" s="15"/>
      <c r="O716" s="15"/>
    </row>
    <row r="717" spans="11:15">
      <c r="K717" s="15"/>
      <c r="L717" s="15"/>
      <c r="N717" s="15"/>
      <c r="O717" s="15"/>
    </row>
    <row r="718" spans="11:15">
      <c r="K718" s="15"/>
      <c r="L718" s="15"/>
      <c r="N718" s="15"/>
      <c r="O718" s="15"/>
    </row>
    <row r="719" spans="11:15">
      <c r="K719" s="15"/>
      <c r="L719" s="15"/>
      <c r="N719" s="15"/>
      <c r="O719" s="15"/>
    </row>
    <row r="720" spans="11:15">
      <c r="K720" s="15"/>
      <c r="L720" s="15"/>
      <c r="N720" s="15"/>
      <c r="O720" s="15"/>
    </row>
    <row r="721" spans="11:15">
      <c r="K721" s="15"/>
      <c r="L721" s="15"/>
      <c r="N721" s="15"/>
      <c r="O721" s="15"/>
    </row>
    <row r="722" spans="11:15">
      <c r="K722" s="15"/>
      <c r="L722" s="15"/>
      <c r="N722" s="15"/>
      <c r="O722" s="15"/>
    </row>
    <row r="723" spans="11:15">
      <c r="K723" s="15"/>
      <c r="L723" s="15"/>
      <c r="N723" s="15"/>
      <c r="O723" s="15"/>
    </row>
    <row r="724" spans="11:15">
      <c r="K724" s="15"/>
      <c r="L724" s="15"/>
      <c r="N724" s="15"/>
      <c r="O724" s="15"/>
    </row>
    <row r="725" spans="11:15">
      <c r="K725" s="15"/>
      <c r="L725" s="15"/>
      <c r="N725" s="15"/>
      <c r="O725" s="15"/>
    </row>
    <row r="726" spans="11:15">
      <c r="K726" s="15"/>
      <c r="L726" s="15"/>
      <c r="N726" s="15"/>
      <c r="O726" s="15"/>
    </row>
    <row r="727" spans="11:15">
      <c r="K727" s="15"/>
      <c r="L727" s="15"/>
      <c r="N727" s="15"/>
      <c r="O727" s="15"/>
    </row>
    <row r="728" spans="11:15">
      <c r="K728" s="15"/>
      <c r="L728" s="15"/>
      <c r="N728" s="15"/>
      <c r="O728" s="15"/>
    </row>
    <row r="729" spans="11:15">
      <c r="K729" s="15"/>
      <c r="L729" s="15"/>
      <c r="N729" s="15"/>
      <c r="O729" s="15"/>
    </row>
    <row r="730" spans="11:15">
      <c r="K730" s="15"/>
      <c r="L730" s="15"/>
      <c r="N730" s="15"/>
      <c r="O730" s="15"/>
    </row>
    <row r="731" spans="11:15">
      <c r="K731" s="15"/>
      <c r="L731" s="15"/>
      <c r="N731" s="15"/>
      <c r="O731" s="15"/>
    </row>
    <row r="732" spans="11:15">
      <c r="K732" s="15"/>
      <c r="L732" s="15"/>
      <c r="N732" s="15"/>
      <c r="O732" s="15"/>
    </row>
    <row r="733" spans="11:15">
      <c r="K733" s="15"/>
      <c r="L733" s="15"/>
      <c r="N733" s="15"/>
      <c r="O733" s="15"/>
    </row>
    <row r="734" spans="11:15">
      <c r="K734" s="15"/>
      <c r="L734" s="15"/>
      <c r="N734" s="15"/>
      <c r="O734" s="15"/>
    </row>
    <row r="735" spans="11:15">
      <c r="K735" s="15"/>
      <c r="L735" s="15"/>
      <c r="N735" s="15"/>
      <c r="O735" s="15"/>
    </row>
    <row r="736" spans="11:15">
      <c r="K736" s="15"/>
      <c r="L736" s="15"/>
      <c r="N736" s="15"/>
      <c r="O736" s="15"/>
    </row>
    <row r="737" spans="11:15">
      <c r="K737" s="15"/>
      <c r="L737" s="15"/>
      <c r="N737" s="15"/>
      <c r="O737" s="15"/>
    </row>
    <row r="738" spans="11:15">
      <c r="K738" s="15"/>
      <c r="L738" s="15"/>
      <c r="N738" s="15"/>
      <c r="O738" s="15"/>
    </row>
    <row r="739" spans="11:15">
      <c r="K739" s="15"/>
      <c r="L739" s="15"/>
      <c r="N739" s="15"/>
      <c r="O739" s="15"/>
    </row>
    <row r="740" spans="11:15">
      <c r="K740" s="15"/>
      <c r="L740" s="15"/>
      <c r="N740" s="15"/>
      <c r="O740" s="15"/>
    </row>
    <row r="741" spans="11:15">
      <c r="K741" s="15"/>
      <c r="L741" s="15"/>
      <c r="N741" s="15"/>
      <c r="O741" s="15"/>
    </row>
    <row r="742" spans="11:15">
      <c r="K742" s="15"/>
      <c r="L742" s="15"/>
      <c r="N742" s="15"/>
      <c r="O742" s="15"/>
    </row>
    <row r="743" spans="11:15">
      <c r="K743" s="15"/>
      <c r="L743" s="15"/>
      <c r="N743" s="15"/>
      <c r="O743" s="15"/>
    </row>
    <row r="744" spans="11:15">
      <c r="K744" s="15"/>
      <c r="L744" s="15"/>
      <c r="N744" s="15"/>
      <c r="O744" s="15"/>
    </row>
    <row r="745" spans="11:15">
      <c r="K745" s="15"/>
      <c r="L745" s="15"/>
      <c r="N745" s="15"/>
      <c r="O745" s="15"/>
    </row>
    <row r="746" spans="11:15">
      <c r="K746" s="15"/>
      <c r="L746" s="15"/>
      <c r="N746" s="15"/>
      <c r="O746" s="15"/>
    </row>
    <row r="747" spans="11:15">
      <c r="K747" s="15"/>
      <c r="L747" s="15"/>
      <c r="N747" s="15"/>
      <c r="O747" s="15"/>
    </row>
    <row r="748" spans="11:15">
      <c r="K748" s="15"/>
      <c r="L748" s="15"/>
      <c r="N748" s="15"/>
      <c r="O748" s="15"/>
    </row>
    <row r="749" spans="11:15">
      <c r="K749" s="15"/>
      <c r="L749" s="15"/>
      <c r="N749" s="15"/>
      <c r="O749" s="15"/>
    </row>
    <row r="750" spans="11:15">
      <c r="K750" s="15"/>
      <c r="L750" s="15"/>
      <c r="N750" s="15"/>
      <c r="O750" s="15"/>
    </row>
    <row r="751" spans="11:15">
      <c r="K751" s="15"/>
      <c r="L751" s="15"/>
      <c r="N751" s="15"/>
      <c r="O751" s="15"/>
    </row>
    <row r="752" spans="11:15">
      <c r="K752" s="15"/>
      <c r="L752" s="15"/>
      <c r="N752" s="15"/>
      <c r="O752" s="15"/>
    </row>
    <row r="753" spans="11:15">
      <c r="K753" s="15"/>
      <c r="L753" s="15"/>
      <c r="N753" s="15"/>
      <c r="O753" s="15"/>
    </row>
    <row r="754" spans="11:15">
      <c r="K754" s="15"/>
      <c r="L754" s="15"/>
      <c r="N754" s="15"/>
      <c r="O754" s="15"/>
    </row>
    <row r="755" spans="11:15">
      <c r="K755" s="15"/>
      <c r="L755" s="15"/>
      <c r="N755" s="15"/>
      <c r="O755" s="15"/>
    </row>
    <row r="756" spans="11:15">
      <c r="K756" s="15"/>
      <c r="L756" s="15"/>
      <c r="N756" s="15"/>
      <c r="O756" s="15"/>
    </row>
    <row r="757" spans="11:15">
      <c r="K757" s="15"/>
      <c r="L757" s="15"/>
      <c r="N757" s="15"/>
      <c r="O757" s="15"/>
    </row>
    <row r="758" spans="11:15">
      <c r="K758" s="15"/>
      <c r="L758" s="15"/>
      <c r="N758" s="15"/>
      <c r="O758" s="15"/>
    </row>
    <row r="759" spans="11:15">
      <c r="K759" s="15"/>
      <c r="L759" s="15"/>
      <c r="N759" s="15"/>
      <c r="O759" s="15"/>
    </row>
    <row r="760" spans="11:15">
      <c r="K760" s="15"/>
      <c r="L760" s="15"/>
      <c r="N760" s="15"/>
      <c r="O760" s="15"/>
    </row>
    <row r="761" spans="11:15">
      <c r="K761" s="15"/>
      <c r="L761" s="15"/>
      <c r="N761" s="15"/>
      <c r="O761" s="15"/>
    </row>
    <row r="762" spans="11:15">
      <c r="K762" s="15"/>
      <c r="L762" s="15"/>
      <c r="N762" s="15"/>
      <c r="O762" s="15"/>
    </row>
    <row r="763" spans="11:15">
      <c r="K763" s="15"/>
      <c r="L763" s="15"/>
      <c r="N763" s="15"/>
      <c r="O763" s="15"/>
    </row>
    <row r="764" spans="11:15">
      <c r="K764" s="15"/>
      <c r="L764" s="15"/>
      <c r="N764" s="15"/>
      <c r="O764" s="15"/>
    </row>
    <row r="765" spans="11:15">
      <c r="K765" s="15"/>
      <c r="L765" s="15"/>
      <c r="N765" s="15"/>
      <c r="O765" s="15"/>
    </row>
    <row r="766" spans="11:15">
      <c r="K766" s="15"/>
      <c r="L766" s="15"/>
      <c r="N766" s="15"/>
      <c r="O766" s="15"/>
    </row>
    <row r="767" spans="11:15">
      <c r="K767" s="15"/>
      <c r="L767" s="15"/>
      <c r="N767" s="15"/>
      <c r="O767" s="15"/>
    </row>
    <row r="768" spans="11:15">
      <c r="K768" s="15"/>
      <c r="L768" s="15"/>
      <c r="N768" s="15"/>
      <c r="O768" s="15"/>
    </row>
    <row r="769" spans="11:15">
      <c r="K769" s="15"/>
      <c r="L769" s="15"/>
      <c r="N769" s="15"/>
      <c r="O769" s="15"/>
    </row>
    <row r="770" spans="11:15">
      <c r="K770" s="15"/>
      <c r="L770" s="15"/>
      <c r="N770" s="15"/>
      <c r="O770" s="15"/>
    </row>
    <row r="771" spans="11:15">
      <c r="K771" s="15"/>
      <c r="L771" s="15"/>
      <c r="N771" s="15"/>
      <c r="O771" s="15"/>
    </row>
    <row r="772" spans="11:15">
      <c r="K772" s="15"/>
      <c r="L772" s="15"/>
      <c r="N772" s="15"/>
      <c r="O772" s="15"/>
    </row>
    <row r="773" spans="11:15">
      <c r="K773" s="15"/>
      <c r="L773" s="15"/>
      <c r="N773" s="15"/>
      <c r="O773" s="15"/>
    </row>
    <row r="774" spans="11:15">
      <c r="K774" s="15"/>
      <c r="L774" s="15"/>
      <c r="N774" s="15"/>
      <c r="O774" s="15"/>
    </row>
    <row r="775" spans="11:15">
      <c r="K775" s="15"/>
      <c r="L775" s="15"/>
      <c r="N775" s="15"/>
      <c r="O775" s="15"/>
    </row>
    <row r="776" spans="11:15">
      <c r="K776" s="15"/>
      <c r="L776" s="15"/>
      <c r="N776" s="15"/>
      <c r="O776" s="15"/>
    </row>
    <row r="777" spans="11:15">
      <c r="K777" s="15"/>
      <c r="L777" s="15"/>
      <c r="N777" s="15"/>
      <c r="O777" s="15"/>
    </row>
    <row r="778" spans="11:15">
      <c r="K778" s="15"/>
      <c r="L778" s="15"/>
      <c r="N778" s="15"/>
      <c r="O778" s="15"/>
    </row>
    <row r="779" spans="11:15">
      <c r="K779" s="15"/>
      <c r="L779" s="15"/>
      <c r="N779" s="15"/>
      <c r="O779" s="15"/>
    </row>
    <row r="780" spans="11:15">
      <c r="K780" s="15"/>
      <c r="L780" s="15"/>
      <c r="N780" s="15"/>
      <c r="O780" s="15"/>
    </row>
    <row r="781" spans="11:15">
      <c r="K781" s="15"/>
      <c r="L781" s="15"/>
      <c r="N781" s="15"/>
      <c r="O781" s="15"/>
    </row>
    <row r="782" spans="11:15">
      <c r="K782" s="15"/>
      <c r="L782" s="15"/>
      <c r="N782" s="15"/>
      <c r="O782" s="15"/>
    </row>
    <row r="783" spans="11:15">
      <c r="K783" s="15"/>
      <c r="L783" s="15"/>
      <c r="N783" s="15"/>
      <c r="O783" s="15"/>
    </row>
    <row r="784" spans="11:15">
      <c r="K784" s="15"/>
      <c r="L784" s="15"/>
      <c r="N784" s="15"/>
      <c r="O784" s="15"/>
    </row>
    <row r="785" spans="11:15">
      <c r="K785" s="15"/>
      <c r="L785" s="15"/>
      <c r="N785" s="15"/>
      <c r="O785" s="15"/>
    </row>
    <row r="786" spans="11:15">
      <c r="K786" s="15"/>
      <c r="L786" s="15"/>
      <c r="N786" s="15"/>
      <c r="O786" s="15"/>
    </row>
    <row r="787" spans="11:15">
      <c r="K787" s="15"/>
      <c r="L787" s="15"/>
      <c r="N787" s="15"/>
      <c r="O787" s="15"/>
    </row>
    <row r="788" spans="11:15">
      <c r="K788" s="15"/>
      <c r="L788" s="15"/>
      <c r="N788" s="15"/>
      <c r="O788" s="15"/>
    </row>
    <row r="789" spans="11:15">
      <c r="K789" s="15"/>
      <c r="L789" s="15"/>
      <c r="N789" s="15"/>
      <c r="O789" s="15"/>
    </row>
    <row r="790" spans="11:15">
      <c r="K790" s="15"/>
      <c r="L790" s="15"/>
      <c r="N790" s="15"/>
      <c r="O790" s="15"/>
    </row>
    <row r="791" spans="11:15">
      <c r="K791" s="15"/>
      <c r="L791" s="15"/>
      <c r="N791" s="15"/>
      <c r="O791" s="15"/>
    </row>
    <row r="792" spans="11:15">
      <c r="K792" s="15"/>
      <c r="L792" s="15"/>
      <c r="N792" s="15"/>
      <c r="O792" s="15"/>
    </row>
    <row r="793" spans="11:15">
      <c r="K793" s="15"/>
      <c r="L793" s="15"/>
      <c r="N793" s="15"/>
      <c r="O793" s="15"/>
    </row>
    <row r="794" spans="11:15">
      <c r="K794" s="15"/>
      <c r="L794" s="15"/>
      <c r="N794" s="15"/>
      <c r="O794" s="15"/>
    </row>
    <row r="795" spans="11:15">
      <c r="K795" s="15"/>
      <c r="L795" s="15"/>
      <c r="N795" s="15"/>
      <c r="O795" s="15"/>
    </row>
    <row r="796" spans="11:15">
      <c r="K796" s="15"/>
      <c r="L796" s="15"/>
      <c r="N796" s="15"/>
      <c r="O796" s="15"/>
    </row>
    <row r="797" spans="11:15">
      <c r="K797" s="15"/>
      <c r="L797" s="15"/>
      <c r="N797" s="15"/>
      <c r="O797" s="15"/>
    </row>
    <row r="798" spans="11:15">
      <c r="K798" s="15"/>
      <c r="L798" s="15"/>
      <c r="N798" s="15"/>
      <c r="O798" s="15"/>
    </row>
    <row r="799" spans="11:15">
      <c r="K799" s="15"/>
      <c r="L799" s="15"/>
      <c r="N799" s="15"/>
      <c r="O799" s="15"/>
    </row>
    <row r="800" spans="11:15">
      <c r="K800" s="15"/>
      <c r="L800" s="15"/>
      <c r="N800" s="15"/>
      <c r="O800" s="15"/>
    </row>
    <row r="801" spans="11:15">
      <c r="K801" s="15"/>
      <c r="L801" s="15"/>
      <c r="N801" s="15"/>
      <c r="O801" s="15"/>
    </row>
    <row r="802" spans="11:15">
      <c r="K802" s="15"/>
      <c r="L802" s="15"/>
      <c r="N802" s="15"/>
      <c r="O802" s="15"/>
    </row>
    <row r="803" spans="11:15">
      <c r="K803" s="15"/>
      <c r="L803" s="15"/>
      <c r="N803" s="15"/>
      <c r="O803" s="15"/>
    </row>
    <row r="804" spans="11:15">
      <c r="K804" s="15"/>
      <c r="L804" s="15"/>
      <c r="N804" s="15"/>
      <c r="O804" s="15"/>
    </row>
    <row r="805" spans="11:15">
      <c r="K805" s="15"/>
      <c r="L805" s="15"/>
      <c r="N805" s="15"/>
      <c r="O805" s="15"/>
    </row>
    <row r="806" spans="11:15">
      <c r="K806" s="15"/>
      <c r="L806" s="15"/>
      <c r="N806" s="15"/>
      <c r="O806" s="15"/>
    </row>
    <row r="807" spans="11:15">
      <c r="K807" s="15"/>
      <c r="L807" s="15"/>
      <c r="N807" s="15"/>
      <c r="O807" s="15"/>
    </row>
    <row r="808" spans="11:15">
      <c r="K808" s="15"/>
      <c r="L808" s="15"/>
      <c r="N808" s="15"/>
      <c r="O808" s="15"/>
    </row>
    <row r="809" spans="11:15">
      <c r="K809" s="15"/>
      <c r="L809" s="15"/>
      <c r="N809" s="15"/>
      <c r="O809" s="15"/>
    </row>
    <row r="810" spans="11:15">
      <c r="K810" s="15"/>
      <c r="L810" s="15"/>
      <c r="N810" s="15"/>
      <c r="O810" s="15"/>
    </row>
    <row r="811" spans="11:15">
      <c r="K811" s="15"/>
      <c r="L811" s="15"/>
      <c r="N811" s="15"/>
      <c r="O811" s="15"/>
    </row>
    <row r="812" spans="11:15">
      <c r="K812" s="15"/>
      <c r="L812" s="15"/>
      <c r="N812" s="15"/>
      <c r="O812" s="15"/>
    </row>
    <row r="813" spans="11:15">
      <c r="K813" s="15"/>
      <c r="L813" s="15"/>
      <c r="N813" s="15"/>
      <c r="O813" s="15"/>
    </row>
    <row r="814" spans="11:15">
      <c r="K814" s="15"/>
      <c r="L814" s="15"/>
      <c r="N814" s="15"/>
      <c r="O814" s="15"/>
    </row>
    <row r="815" spans="11:15">
      <c r="K815" s="15"/>
      <c r="L815" s="15"/>
      <c r="N815" s="15"/>
      <c r="O815" s="15"/>
    </row>
    <row r="816" spans="11:15">
      <c r="K816" s="15"/>
      <c r="L816" s="15"/>
      <c r="N816" s="15"/>
      <c r="O816" s="15"/>
    </row>
    <row r="817" spans="11:15">
      <c r="K817" s="15"/>
      <c r="L817" s="15"/>
      <c r="N817" s="15"/>
      <c r="O817" s="15"/>
    </row>
    <row r="818" spans="11:15">
      <c r="K818" s="15"/>
      <c r="L818" s="15"/>
      <c r="N818" s="15"/>
      <c r="O818" s="15"/>
    </row>
    <row r="819" spans="11:15">
      <c r="K819" s="15"/>
      <c r="L819" s="15"/>
      <c r="N819" s="15"/>
      <c r="O819" s="15"/>
    </row>
    <row r="820" spans="11:15">
      <c r="K820" s="15"/>
      <c r="L820" s="15"/>
      <c r="N820" s="15"/>
      <c r="O820" s="15"/>
    </row>
    <row r="821" spans="11:15">
      <c r="K821" s="15"/>
      <c r="L821" s="15"/>
      <c r="N821" s="15"/>
      <c r="O821" s="15"/>
    </row>
    <row r="822" spans="11:15">
      <c r="K822" s="15"/>
      <c r="L822" s="15"/>
      <c r="N822" s="15"/>
      <c r="O822" s="15"/>
    </row>
    <row r="823" spans="11:15">
      <c r="K823" s="15"/>
      <c r="L823" s="15"/>
      <c r="N823" s="15"/>
      <c r="O823" s="15"/>
    </row>
    <row r="824" spans="11:15">
      <c r="K824" s="15"/>
      <c r="L824" s="15"/>
      <c r="N824" s="15"/>
      <c r="O824" s="15"/>
    </row>
    <row r="825" spans="11:15">
      <c r="K825" s="15"/>
      <c r="L825" s="15"/>
      <c r="N825" s="15"/>
      <c r="O825" s="15"/>
    </row>
    <row r="826" spans="11:15">
      <c r="K826" s="15"/>
      <c r="L826" s="15"/>
      <c r="N826" s="15"/>
      <c r="O826" s="15"/>
    </row>
    <row r="827" spans="11:15">
      <c r="K827" s="15"/>
      <c r="L827" s="15"/>
      <c r="N827" s="15"/>
      <c r="O827" s="15"/>
    </row>
    <row r="828" spans="11:15">
      <c r="K828" s="15"/>
      <c r="L828" s="15"/>
      <c r="N828" s="15"/>
      <c r="O828" s="15"/>
    </row>
    <row r="829" spans="11:15">
      <c r="K829" s="15"/>
      <c r="L829" s="15"/>
      <c r="N829" s="15"/>
      <c r="O829" s="15"/>
    </row>
    <row r="830" spans="11:15">
      <c r="K830" s="15"/>
      <c r="L830" s="15"/>
      <c r="N830" s="15"/>
      <c r="O830" s="15"/>
    </row>
    <row r="831" spans="11:15">
      <c r="K831" s="15"/>
      <c r="L831" s="15"/>
      <c r="N831" s="15"/>
      <c r="O831" s="15"/>
    </row>
    <row r="832" spans="11:15">
      <c r="K832" s="15"/>
      <c r="L832" s="15"/>
      <c r="N832" s="15"/>
      <c r="O832" s="15"/>
    </row>
    <row r="833" spans="11:15">
      <c r="K833" s="15"/>
      <c r="L833" s="15"/>
      <c r="N833" s="15"/>
      <c r="O833" s="15"/>
    </row>
    <row r="834" spans="11:15">
      <c r="K834" s="15"/>
      <c r="L834" s="15"/>
      <c r="N834" s="15"/>
      <c r="O834" s="15"/>
    </row>
    <row r="835" spans="11:15">
      <c r="K835" s="15"/>
      <c r="L835" s="15"/>
      <c r="N835" s="15"/>
      <c r="O835" s="15"/>
    </row>
    <row r="836" spans="11:15">
      <c r="K836" s="15"/>
      <c r="L836" s="15"/>
      <c r="N836" s="15"/>
      <c r="O836" s="15"/>
    </row>
    <row r="837" spans="11:15">
      <c r="K837" s="15"/>
      <c r="L837" s="15"/>
      <c r="N837" s="15"/>
      <c r="O837" s="15"/>
    </row>
    <row r="838" spans="11:15">
      <c r="K838" s="15"/>
      <c r="L838" s="15"/>
      <c r="N838" s="15"/>
      <c r="O838" s="15"/>
    </row>
    <row r="839" spans="11:15">
      <c r="K839" s="15"/>
      <c r="L839" s="15"/>
      <c r="N839" s="15"/>
      <c r="O839" s="15"/>
    </row>
    <row r="840" spans="11:15">
      <c r="K840" s="15"/>
      <c r="L840" s="15"/>
      <c r="N840" s="15"/>
      <c r="O840" s="15"/>
    </row>
    <row r="841" spans="11:15">
      <c r="K841" s="15"/>
      <c r="L841" s="15"/>
      <c r="N841" s="15"/>
      <c r="O841" s="15"/>
    </row>
    <row r="842" spans="11:15">
      <c r="K842" s="15"/>
      <c r="L842" s="15"/>
      <c r="N842" s="15"/>
      <c r="O842" s="15"/>
    </row>
    <row r="843" spans="11:15">
      <c r="K843" s="15"/>
      <c r="L843" s="15"/>
      <c r="N843" s="15"/>
      <c r="O843" s="15"/>
    </row>
    <row r="844" spans="11:15">
      <c r="K844" s="15"/>
      <c r="L844" s="15"/>
      <c r="N844" s="15"/>
      <c r="O844" s="15"/>
    </row>
    <row r="845" spans="11:15">
      <c r="K845" s="15"/>
      <c r="L845" s="15"/>
      <c r="N845" s="15"/>
      <c r="O845" s="15"/>
    </row>
    <row r="846" spans="11:15">
      <c r="K846" s="15"/>
      <c r="L846" s="15"/>
      <c r="N846" s="15"/>
      <c r="O846" s="15"/>
    </row>
    <row r="847" spans="11:15">
      <c r="K847" s="15"/>
      <c r="L847" s="15"/>
      <c r="N847" s="15"/>
      <c r="O847" s="15"/>
    </row>
    <row r="848" spans="11:15">
      <c r="K848" s="15"/>
      <c r="L848" s="15"/>
      <c r="N848" s="15"/>
      <c r="O848" s="15"/>
    </row>
    <row r="849" spans="11:15">
      <c r="K849" s="15"/>
      <c r="L849" s="15"/>
      <c r="N849" s="15"/>
      <c r="O849" s="15"/>
    </row>
    <row r="850" spans="11:15">
      <c r="K850" s="15"/>
      <c r="L850" s="15"/>
      <c r="N850" s="15"/>
      <c r="O850" s="15"/>
    </row>
    <row r="851" spans="11:15">
      <c r="K851" s="15"/>
      <c r="L851" s="15"/>
      <c r="N851" s="15"/>
      <c r="O851" s="15"/>
    </row>
    <row r="852" spans="11:15">
      <c r="K852" s="15"/>
      <c r="L852" s="15"/>
      <c r="N852" s="15"/>
      <c r="O852" s="15"/>
    </row>
    <row r="853" spans="11:15">
      <c r="K853" s="15"/>
      <c r="L853" s="15"/>
      <c r="N853" s="15"/>
      <c r="O853" s="15"/>
    </row>
    <row r="854" spans="11:15">
      <c r="K854" s="15"/>
      <c r="L854" s="15"/>
      <c r="N854" s="15"/>
      <c r="O854" s="15"/>
    </row>
    <row r="855" spans="11:15">
      <c r="K855" s="15"/>
      <c r="L855" s="15"/>
      <c r="N855" s="15"/>
      <c r="O855" s="15"/>
    </row>
    <row r="856" spans="11:15">
      <c r="K856" s="15"/>
      <c r="L856" s="15"/>
      <c r="N856" s="15"/>
      <c r="O856" s="15"/>
    </row>
    <row r="857" spans="11:15">
      <c r="K857" s="15"/>
      <c r="L857" s="15"/>
      <c r="N857" s="15"/>
      <c r="O857" s="15"/>
    </row>
    <row r="858" spans="11:15">
      <c r="K858" s="15"/>
      <c r="L858" s="15"/>
      <c r="N858" s="15"/>
      <c r="O858" s="15"/>
    </row>
    <row r="859" spans="11:15">
      <c r="K859" s="15"/>
      <c r="L859" s="15"/>
      <c r="N859" s="15"/>
      <c r="O859" s="15"/>
    </row>
    <row r="860" spans="11:15">
      <c r="K860" s="15"/>
      <c r="L860" s="15"/>
      <c r="N860" s="15"/>
      <c r="O860" s="15"/>
    </row>
    <row r="861" spans="11:15">
      <c r="K861" s="15"/>
      <c r="L861" s="15"/>
      <c r="N861" s="15"/>
      <c r="O861" s="15"/>
    </row>
    <row r="862" spans="11:15">
      <c r="K862" s="15"/>
      <c r="L862" s="15"/>
      <c r="N862" s="15"/>
      <c r="O862" s="15"/>
    </row>
    <row r="863" spans="11:15">
      <c r="K863" s="15"/>
      <c r="L863" s="15"/>
      <c r="N863" s="15"/>
      <c r="O863" s="15"/>
    </row>
    <row r="864" spans="11:15">
      <c r="K864" s="15"/>
      <c r="L864" s="15"/>
      <c r="N864" s="15"/>
      <c r="O864" s="15"/>
    </row>
    <row r="865" spans="11:15">
      <c r="K865" s="15"/>
      <c r="L865" s="15"/>
      <c r="N865" s="15"/>
      <c r="O865" s="15"/>
    </row>
    <row r="866" spans="11:15">
      <c r="K866" s="15"/>
      <c r="L866" s="15"/>
      <c r="N866" s="15"/>
      <c r="O866" s="15"/>
    </row>
    <row r="867" spans="11:15">
      <c r="K867" s="15"/>
      <c r="L867" s="15"/>
      <c r="N867" s="15"/>
      <c r="O867" s="15"/>
    </row>
    <row r="868" spans="11:15">
      <c r="K868" s="15"/>
      <c r="L868" s="15"/>
      <c r="N868" s="15"/>
      <c r="O868" s="15"/>
    </row>
    <row r="869" spans="11:15">
      <c r="K869" s="15"/>
      <c r="L869" s="15"/>
      <c r="N869" s="15"/>
      <c r="O869" s="15"/>
    </row>
    <row r="870" spans="11:15">
      <c r="K870" s="15"/>
      <c r="L870" s="15"/>
      <c r="N870" s="15"/>
      <c r="O870" s="15"/>
    </row>
    <row r="871" spans="11:15">
      <c r="K871" s="15"/>
      <c r="L871" s="15"/>
      <c r="N871" s="15"/>
      <c r="O871" s="15"/>
    </row>
    <row r="872" spans="11:15">
      <c r="K872" s="15"/>
      <c r="L872" s="15"/>
      <c r="N872" s="15"/>
      <c r="O872" s="15"/>
    </row>
    <row r="873" spans="11:15">
      <c r="K873" s="15"/>
      <c r="L873" s="15"/>
      <c r="N873" s="15"/>
      <c r="O873" s="15"/>
    </row>
    <row r="874" spans="11:15">
      <c r="K874" s="15"/>
      <c r="L874" s="15"/>
      <c r="N874" s="15"/>
      <c r="O874" s="15"/>
    </row>
    <row r="875" spans="11:15">
      <c r="K875" s="15"/>
      <c r="L875" s="15"/>
      <c r="N875" s="15"/>
      <c r="O875" s="15"/>
    </row>
    <row r="876" spans="11:15">
      <c r="K876" s="15"/>
      <c r="L876" s="15"/>
      <c r="N876" s="15"/>
      <c r="O876" s="15"/>
    </row>
    <row r="877" spans="11:15">
      <c r="K877" s="15"/>
      <c r="L877" s="15"/>
      <c r="N877" s="15"/>
      <c r="O877" s="15"/>
    </row>
    <row r="878" spans="11:15">
      <c r="K878" s="15"/>
      <c r="L878" s="15"/>
      <c r="N878" s="15"/>
      <c r="O878" s="15"/>
    </row>
    <row r="879" spans="11:15">
      <c r="K879" s="15"/>
      <c r="L879" s="15"/>
      <c r="N879" s="15"/>
      <c r="O879" s="15"/>
    </row>
    <row r="880" spans="11:15">
      <c r="K880" s="15"/>
      <c r="L880" s="15"/>
      <c r="N880" s="15"/>
      <c r="O880" s="15"/>
    </row>
    <row r="881" spans="11:15">
      <c r="K881" s="15"/>
      <c r="L881" s="15"/>
      <c r="N881" s="15"/>
      <c r="O881" s="15"/>
    </row>
    <row r="882" spans="11:15">
      <c r="K882" s="15"/>
      <c r="L882" s="15"/>
      <c r="N882" s="15"/>
      <c r="O882" s="15"/>
    </row>
    <row r="883" spans="11:15">
      <c r="K883" s="15"/>
      <c r="L883" s="15"/>
      <c r="N883" s="15"/>
      <c r="O883" s="15"/>
    </row>
    <row r="884" spans="11:15">
      <c r="K884" s="15"/>
      <c r="L884" s="15"/>
      <c r="N884" s="15"/>
      <c r="O884" s="15"/>
    </row>
    <row r="885" spans="11:15">
      <c r="K885" s="15"/>
      <c r="L885" s="15"/>
      <c r="N885" s="15"/>
      <c r="O885" s="15"/>
    </row>
    <row r="886" spans="11:15">
      <c r="K886" s="15"/>
      <c r="L886" s="15"/>
      <c r="N886" s="15"/>
      <c r="O886" s="15"/>
    </row>
    <row r="887" spans="11:15">
      <c r="K887" s="15"/>
      <c r="L887" s="15"/>
      <c r="N887" s="15"/>
      <c r="O887" s="15"/>
    </row>
    <row r="888" spans="11:15">
      <c r="K888" s="15"/>
      <c r="L888" s="15"/>
      <c r="N888" s="15"/>
      <c r="O888" s="15"/>
    </row>
    <row r="889" spans="11:15">
      <c r="K889" s="15"/>
      <c r="L889" s="15"/>
      <c r="N889" s="15"/>
      <c r="O889" s="15"/>
    </row>
    <row r="890" spans="11:15">
      <c r="K890" s="15"/>
      <c r="L890" s="15"/>
      <c r="N890" s="15"/>
      <c r="O890" s="15"/>
    </row>
    <row r="891" spans="11:15">
      <c r="K891" s="15"/>
      <c r="L891" s="15"/>
      <c r="N891" s="15"/>
      <c r="O891" s="15"/>
    </row>
    <row r="892" spans="11:15">
      <c r="K892" s="15"/>
      <c r="L892" s="15"/>
      <c r="N892" s="15"/>
      <c r="O892" s="15"/>
    </row>
    <row r="893" spans="11:15">
      <c r="K893" s="15"/>
      <c r="L893" s="15"/>
      <c r="N893" s="15"/>
      <c r="O893" s="15"/>
    </row>
    <row r="894" spans="11:15">
      <c r="K894" s="15"/>
      <c r="L894" s="15"/>
      <c r="N894" s="15"/>
      <c r="O894" s="15"/>
    </row>
    <row r="895" spans="11:15">
      <c r="K895" s="15"/>
      <c r="L895" s="15"/>
      <c r="N895" s="15"/>
      <c r="O895" s="15"/>
    </row>
    <row r="896" spans="11:15">
      <c r="K896" s="15"/>
      <c r="L896" s="15"/>
      <c r="N896" s="15"/>
      <c r="O896" s="15"/>
    </row>
    <row r="897" spans="11:15">
      <c r="K897" s="15"/>
      <c r="L897" s="15"/>
      <c r="N897" s="15"/>
      <c r="O897" s="15"/>
    </row>
    <row r="898" spans="11:15">
      <c r="K898" s="15"/>
      <c r="L898" s="15"/>
      <c r="N898" s="15"/>
      <c r="O898" s="15"/>
    </row>
    <row r="899" spans="11:15">
      <c r="K899" s="15"/>
      <c r="L899" s="15"/>
      <c r="N899" s="15"/>
      <c r="O899" s="15"/>
    </row>
    <row r="900" spans="11:15">
      <c r="K900" s="15"/>
      <c r="L900" s="15"/>
      <c r="N900" s="15"/>
      <c r="O900" s="15"/>
    </row>
    <row r="901" spans="11:15">
      <c r="K901" s="15"/>
      <c r="L901" s="15"/>
      <c r="N901" s="15"/>
      <c r="O901" s="15"/>
    </row>
    <row r="902" spans="11:15">
      <c r="K902" s="15"/>
      <c r="L902" s="15"/>
      <c r="N902" s="15"/>
      <c r="O902" s="15"/>
    </row>
    <row r="903" spans="11:15">
      <c r="K903" s="15"/>
      <c r="L903" s="15"/>
      <c r="N903" s="15"/>
      <c r="O903" s="15"/>
    </row>
    <row r="904" spans="11:15">
      <c r="K904" s="15"/>
      <c r="L904" s="15"/>
      <c r="N904" s="15"/>
      <c r="O904" s="15"/>
    </row>
    <row r="905" spans="11:15">
      <c r="K905" s="15"/>
      <c r="L905" s="15"/>
      <c r="N905" s="15"/>
      <c r="O905" s="15"/>
    </row>
    <row r="906" spans="11:15">
      <c r="K906" s="15"/>
      <c r="L906" s="15"/>
      <c r="N906" s="15"/>
      <c r="O906" s="15"/>
    </row>
    <row r="907" spans="11:15">
      <c r="K907" s="15"/>
      <c r="L907" s="15"/>
      <c r="N907" s="15"/>
      <c r="O907" s="15"/>
    </row>
    <row r="908" spans="11:15">
      <c r="K908" s="15"/>
      <c r="L908" s="15"/>
      <c r="N908" s="15"/>
      <c r="O908" s="15"/>
    </row>
    <row r="909" spans="11:15">
      <c r="K909" s="15"/>
      <c r="L909" s="15"/>
      <c r="N909" s="15"/>
      <c r="O909" s="15"/>
    </row>
    <row r="910" spans="11:15">
      <c r="K910" s="15"/>
      <c r="L910" s="15"/>
      <c r="N910" s="15"/>
      <c r="O910" s="15"/>
    </row>
    <row r="911" spans="11:15">
      <c r="K911" s="15"/>
      <c r="L911" s="15"/>
      <c r="N911" s="15"/>
      <c r="O911" s="15"/>
    </row>
    <row r="912" spans="11:15">
      <c r="K912" s="15"/>
      <c r="L912" s="15"/>
      <c r="N912" s="15"/>
      <c r="O912" s="15"/>
    </row>
    <row r="913" spans="11:15">
      <c r="K913" s="15"/>
      <c r="L913" s="15"/>
      <c r="N913" s="15"/>
      <c r="O913" s="15"/>
    </row>
    <row r="914" spans="11:15">
      <c r="K914" s="15"/>
      <c r="L914" s="15"/>
      <c r="N914" s="15"/>
      <c r="O914" s="15"/>
    </row>
    <row r="915" spans="11:15">
      <c r="K915" s="15"/>
      <c r="L915" s="15"/>
      <c r="N915" s="15"/>
      <c r="O915" s="15"/>
    </row>
    <row r="916" spans="11:15">
      <c r="K916" s="15"/>
      <c r="L916" s="15"/>
      <c r="N916" s="15"/>
      <c r="O916" s="15"/>
    </row>
    <row r="917" spans="11:15">
      <c r="K917" s="15"/>
      <c r="L917" s="15"/>
      <c r="N917" s="15"/>
      <c r="O917" s="15"/>
    </row>
    <row r="918" spans="11:15">
      <c r="K918" s="15"/>
      <c r="L918" s="15"/>
      <c r="N918" s="15"/>
      <c r="O918" s="15"/>
    </row>
    <row r="919" spans="11:15">
      <c r="K919" s="15"/>
      <c r="L919" s="15"/>
      <c r="N919" s="15"/>
      <c r="O919" s="15"/>
    </row>
    <row r="920" spans="11:15">
      <c r="K920" s="15"/>
      <c r="L920" s="15"/>
      <c r="N920" s="15"/>
      <c r="O920" s="15"/>
    </row>
    <row r="921" spans="11:15">
      <c r="K921" s="15"/>
      <c r="L921" s="15"/>
      <c r="N921" s="15"/>
      <c r="O921" s="15"/>
    </row>
    <row r="922" spans="11:15">
      <c r="K922" s="15"/>
      <c r="L922" s="15"/>
      <c r="N922" s="15"/>
      <c r="O922" s="15"/>
    </row>
    <row r="923" spans="11:15">
      <c r="K923" s="15"/>
      <c r="L923" s="15"/>
      <c r="N923" s="15"/>
      <c r="O923" s="15"/>
    </row>
    <row r="924" spans="11:15">
      <c r="K924" s="15"/>
      <c r="L924" s="15"/>
      <c r="N924" s="15"/>
      <c r="O924" s="15"/>
    </row>
    <row r="925" spans="11:15">
      <c r="K925" s="15"/>
      <c r="L925" s="15"/>
      <c r="N925" s="15"/>
      <c r="O925" s="15"/>
    </row>
    <row r="926" spans="11:15">
      <c r="K926" s="15"/>
      <c r="L926" s="15"/>
      <c r="N926" s="15"/>
      <c r="O926" s="15"/>
    </row>
    <row r="927" spans="11:15">
      <c r="K927" s="15"/>
      <c r="L927" s="15"/>
      <c r="N927" s="15"/>
      <c r="O927" s="15"/>
    </row>
    <row r="928" spans="11:15">
      <c r="K928" s="15"/>
      <c r="L928" s="15"/>
      <c r="N928" s="15"/>
      <c r="O928" s="15"/>
    </row>
    <row r="929" spans="11:15">
      <c r="K929" s="15"/>
      <c r="L929" s="15"/>
      <c r="N929" s="15"/>
      <c r="O929" s="15"/>
    </row>
    <row r="930" spans="11:15">
      <c r="K930" s="15"/>
      <c r="L930" s="15"/>
      <c r="N930" s="15"/>
      <c r="O930" s="15"/>
    </row>
    <row r="931" spans="11:15">
      <c r="K931" s="15"/>
      <c r="L931" s="15"/>
      <c r="N931" s="15"/>
      <c r="O931" s="15"/>
    </row>
    <row r="932" spans="11:15">
      <c r="K932" s="15"/>
      <c r="L932" s="15"/>
      <c r="N932" s="15"/>
      <c r="O932" s="15"/>
    </row>
    <row r="933" spans="11:15">
      <c r="K933" s="15"/>
      <c r="L933" s="15"/>
      <c r="N933" s="15"/>
      <c r="O933" s="15"/>
    </row>
    <row r="934" spans="11:15">
      <c r="K934" s="15"/>
      <c r="L934" s="15"/>
      <c r="N934" s="15"/>
      <c r="O934" s="15"/>
    </row>
    <row r="935" spans="11:15">
      <c r="K935" s="15"/>
      <c r="L935" s="15"/>
      <c r="N935" s="15"/>
      <c r="O935" s="15"/>
    </row>
    <row r="936" spans="11:15">
      <c r="K936" s="15"/>
      <c r="L936" s="15"/>
      <c r="N936" s="15"/>
      <c r="O936" s="15"/>
    </row>
    <row r="937" spans="11:15">
      <c r="K937" s="15"/>
      <c r="L937" s="15"/>
      <c r="N937" s="15"/>
      <c r="O937" s="15"/>
    </row>
    <row r="938" spans="11:15">
      <c r="K938" s="15"/>
      <c r="L938" s="15"/>
      <c r="N938" s="15"/>
      <c r="O938" s="15"/>
    </row>
    <row r="939" spans="11:15">
      <c r="K939" s="15"/>
      <c r="L939" s="15"/>
      <c r="N939" s="15"/>
      <c r="O939" s="15"/>
    </row>
    <row r="940" spans="11:15">
      <c r="K940" s="15"/>
      <c r="L940" s="15"/>
      <c r="N940" s="15"/>
      <c r="O940" s="15"/>
    </row>
    <row r="941" spans="11:15">
      <c r="K941" s="15"/>
      <c r="L941" s="15"/>
      <c r="N941" s="15"/>
      <c r="O941" s="15"/>
    </row>
    <row r="942" spans="11:15">
      <c r="K942" s="15"/>
      <c r="L942" s="15"/>
      <c r="N942" s="15"/>
      <c r="O942" s="15"/>
    </row>
    <row r="943" spans="11:15">
      <c r="K943" s="15"/>
      <c r="L943" s="15"/>
      <c r="N943" s="15"/>
      <c r="O943" s="15"/>
    </row>
    <row r="944" spans="11:15">
      <c r="K944" s="15"/>
      <c r="L944" s="15"/>
      <c r="N944" s="15"/>
      <c r="O944" s="15"/>
    </row>
    <row r="945" spans="11:15">
      <c r="K945" s="15"/>
      <c r="L945" s="15"/>
      <c r="N945" s="15"/>
      <c r="O945" s="15"/>
    </row>
    <row r="946" spans="11:15">
      <c r="K946" s="15"/>
      <c r="L946" s="15"/>
      <c r="N946" s="15"/>
      <c r="O946" s="15"/>
    </row>
    <row r="947" spans="11:15">
      <c r="K947" s="15"/>
      <c r="L947" s="15"/>
      <c r="N947" s="15"/>
      <c r="O947" s="15"/>
    </row>
    <row r="948" spans="11:15">
      <c r="K948" s="15"/>
      <c r="L948" s="15"/>
      <c r="N948" s="15"/>
      <c r="O948" s="15"/>
    </row>
    <row r="949" spans="11:15">
      <c r="K949" s="15"/>
      <c r="L949" s="15"/>
      <c r="N949" s="15"/>
      <c r="O949" s="15"/>
    </row>
    <row r="950" spans="11:15">
      <c r="K950" s="15"/>
      <c r="L950" s="15"/>
      <c r="N950" s="15"/>
      <c r="O950" s="15"/>
    </row>
    <row r="951" spans="11:15">
      <c r="K951" s="15"/>
      <c r="L951" s="15"/>
      <c r="N951" s="15"/>
      <c r="O951" s="15"/>
    </row>
    <row r="952" spans="11:15">
      <c r="K952" s="15"/>
      <c r="L952" s="15"/>
      <c r="N952" s="15"/>
      <c r="O952" s="15"/>
    </row>
    <row r="953" spans="11:15">
      <c r="K953" s="15"/>
      <c r="L953" s="15"/>
      <c r="N953" s="15"/>
      <c r="O953" s="15"/>
    </row>
    <row r="954" spans="11:15">
      <c r="K954" s="15"/>
      <c r="L954" s="15"/>
      <c r="N954" s="15"/>
      <c r="O954" s="15"/>
    </row>
    <row r="955" spans="11:15">
      <c r="K955" s="15"/>
      <c r="L955" s="15"/>
      <c r="N955" s="15"/>
      <c r="O955" s="15"/>
    </row>
    <row r="956" spans="11:15">
      <c r="K956" s="15"/>
      <c r="L956" s="15"/>
      <c r="N956" s="15"/>
      <c r="O956" s="15"/>
    </row>
    <row r="957" spans="11:15">
      <c r="K957" s="15"/>
      <c r="L957" s="15"/>
      <c r="N957" s="15"/>
      <c r="O957" s="15"/>
    </row>
    <row r="958" spans="11:15">
      <c r="K958" s="15"/>
      <c r="L958" s="15"/>
      <c r="N958" s="15"/>
      <c r="O958" s="15"/>
    </row>
    <row r="959" spans="11:15">
      <c r="K959" s="15"/>
      <c r="L959" s="15"/>
      <c r="N959" s="15"/>
      <c r="O959" s="15"/>
    </row>
    <row r="960" spans="11:15">
      <c r="K960" s="15"/>
      <c r="L960" s="15"/>
      <c r="N960" s="15"/>
      <c r="O960" s="15"/>
    </row>
    <row r="961" spans="11:15">
      <c r="K961" s="15"/>
      <c r="L961" s="15"/>
      <c r="N961" s="15"/>
      <c r="O961" s="15"/>
    </row>
    <row r="962" spans="11:15">
      <c r="K962" s="15"/>
      <c r="L962" s="15"/>
      <c r="N962" s="15"/>
      <c r="O962" s="15"/>
    </row>
    <row r="963" spans="11:15">
      <c r="K963" s="15"/>
      <c r="L963" s="15"/>
      <c r="N963" s="15"/>
      <c r="O963" s="15"/>
    </row>
    <row r="964" spans="11:15">
      <c r="K964" s="15"/>
      <c r="L964" s="15"/>
      <c r="N964" s="15"/>
      <c r="O964" s="15"/>
    </row>
    <row r="965" spans="11:15">
      <c r="K965" s="15"/>
      <c r="L965" s="15"/>
      <c r="N965" s="15"/>
      <c r="O965" s="15"/>
    </row>
    <row r="966" spans="11:15">
      <c r="K966" s="15"/>
      <c r="L966" s="15"/>
      <c r="N966" s="15"/>
      <c r="O966" s="15"/>
    </row>
    <row r="967" spans="11:15">
      <c r="K967" s="15"/>
      <c r="L967" s="15"/>
      <c r="N967" s="15"/>
      <c r="O967" s="15"/>
    </row>
    <row r="968" spans="11:15">
      <c r="K968" s="15"/>
      <c r="L968" s="15"/>
      <c r="N968" s="15"/>
      <c r="O968" s="15"/>
    </row>
    <row r="969" spans="11:15">
      <c r="K969" s="15"/>
      <c r="L969" s="15"/>
      <c r="N969" s="15"/>
      <c r="O969" s="15"/>
    </row>
    <row r="970" spans="11:15">
      <c r="K970" s="15"/>
      <c r="L970" s="15"/>
      <c r="N970" s="15"/>
      <c r="O970" s="15"/>
    </row>
    <row r="971" spans="11:15">
      <c r="K971" s="15"/>
      <c r="L971" s="15"/>
      <c r="N971" s="15"/>
      <c r="O971" s="15"/>
    </row>
    <row r="972" spans="11:15">
      <c r="K972" s="15"/>
      <c r="L972" s="15"/>
      <c r="N972" s="15"/>
      <c r="O972" s="15"/>
    </row>
    <row r="973" spans="11:15">
      <c r="K973" s="15"/>
      <c r="L973" s="15"/>
      <c r="N973" s="15"/>
      <c r="O973" s="15"/>
    </row>
    <row r="974" spans="11:15">
      <c r="K974" s="15"/>
      <c r="L974" s="15"/>
      <c r="N974" s="15"/>
      <c r="O974" s="15"/>
    </row>
    <row r="975" spans="11:15">
      <c r="K975" s="15"/>
      <c r="L975" s="15"/>
      <c r="N975" s="15"/>
      <c r="O975" s="15"/>
    </row>
    <row r="976" spans="11:15">
      <c r="K976" s="15"/>
      <c r="L976" s="15"/>
      <c r="N976" s="15"/>
      <c r="O976" s="15"/>
    </row>
    <row r="977" spans="11:15">
      <c r="K977" s="15"/>
      <c r="L977" s="15"/>
      <c r="N977" s="15"/>
      <c r="O977" s="15"/>
    </row>
    <row r="978" spans="11:15">
      <c r="K978" s="15"/>
      <c r="L978" s="15"/>
      <c r="N978" s="15"/>
      <c r="O978" s="15"/>
    </row>
    <row r="979" spans="11:15">
      <c r="K979" s="15"/>
      <c r="L979" s="15"/>
      <c r="N979" s="15"/>
      <c r="O979" s="15"/>
    </row>
    <row r="980" spans="11:15">
      <c r="K980" s="15"/>
      <c r="L980" s="15"/>
      <c r="N980" s="15"/>
      <c r="O980" s="15"/>
    </row>
    <row r="981" spans="11:15">
      <c r="K981" s="15"/>
      <c r="L981" s="15"/>
      <c r="N981" s="15"/>
      <c r="O981" s="15"/>
    </row>
    <row r="982" spans="11:15">
      <c r="K982" s="15"/>
      <c r="L982" s="15"/>
      <c r="N982" s="15"/>
      <c r="O982" s="15"/>
    </row>
    <row r="983" spans="11:15">
      <c r="K983" s="15"/>
      <c r="L983" s="15"/>
      <c r="N983" s="15"/>
      <c r="O983" s="15"/>
    </row>
    <row r="984" spans="11:15">
      <c r="K984" s="15"/>
      <c r="L984" s="15"/>
      <c r="N984" s="15"/>
      <c r="O984" s="15"/>
    </row>
    <row r="985" spans="11:15">
      <c r="K985" s="15"/>
      <c r="L985" s="15"/>
      <c r="N985" s="15"/>
      <c r="O985" s="15"/>
    </row>
    <row r="986" spans="11:15">
      <c r="K986" s="15"/>
      <c r="L986" s="15"/>
      <c r="N986" s="15"/>
      <c r="O986" s="15"/>
    </row>
    <row r="987" spans="11:15">
      <c r="K987" s="15"/>
      <c r="L987" s="15"/>
      <c r="N987" s="15"/>
      <c r="O987" s="15"/>
    </row>
    <row r="988" spans="11:15">
      <c r="K988" s="15"/>
      <c r="L988" s="15"/>
      <c r="N988" s="15"/>
      <c r="O988" s="15"/>
    </row>
    <row r="989" spans="11:15">
      <c r="K989" s="15"/>
      <c r="L989" s="15"/>
      <c r="N989" s="15"/>
      <c r="O989" s="15"/>
    </row>
    <row r="990" spans="11:15">
      <c r="K990" s="15"/>
      <c r="L990" s="15"/>
      <c r="N990" s="15"/>
      <c r="O990" s="15"/>
    </row>
    <row r="991" spans="11:15">
      <c r="K991" s="15"/>
      <c r="L991" s="15"/>
      <c r="N991" s="15"/>
      <c r="O991" s="15"/>
    </row>
    <row r="992" spans="11:15">
      <c r="K992" s="15"/>
      <c r="L992" s="15"/>
      <c r="N992" s="15"/>
      <c r="O992" s="15"/>
    </row>
    <row r="993" spans="11:15">
      <c r="K993" s="15"/>
      <c r="L993" s="15"/>
      <c r="N993" s="15"/>
      <c r="O993" s="15"/>
    </row>
    <row r="994" spans="11:15">
      <c r="K994" s="15"/>
      <c r="L994" s="15"/>
      <c r="N994" s="15"/>
      <c r="O994" s="15"/>
    </row>
    <row r="995" spans="11:15">
      <c r="K995" s="15"/>
      <c r="L995" s="15"/>
      <c r="N995" s="15"/>
      <c r="O995" s="15"/>
    </row>
    <row r="996" spans="11:15">
      <c r="K996" s="15"/>
      <c r="L996" s="15"/>
      <c r="N996" s="15"/>
      <c r="O996" s="15"/>
    </row>
    <row r="997" spans="11:15">
      <c r="K997" s="15"/>
      <c r="L997" s="15"/>
      <c r="N997" s="15"/>
      <c r="O997" s="15"/>
    </row>
    <row r="998" spans="11:15">
      <c r="K998" s="15"/>
      <c r="L998" s="15"/>
      <c r="N998" s="15"/>
      <c r="O998" s="15"/>
    </row>
    <row r="999" spans="11:15">
      <c r="K999" s="15"/>
      <c r="L999" s="15"/>
      <c r="N999" s="15"/>
      <c r="O999" s="15"/>
    </row>
  </sheetData>
  <mergeCells count="3">
    <mergeCell ref="D1:O1"/>
    <mergeCell ref="P1:AA1"/>
    <mergeCell ref="AB1:AM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ECB2A8-BABA-4F70-B105-08746513AB4F}">
  <dimension ref="B1:C18"/>
  <sheetViews>
    <sheetView topLeftCell="B1" zoomScale="92" workbookViewId="0">
      <selection activeCell="O9" sqref="O9"/>
    </sheetView>
  </sheetViews>
  <sheetFormatPr defaultRowHeight="14.5"/>
  <cols>
    <col min="2" max="2" width="42.81640625" bestFit="1" customWidth="1"/>
    <col min="3" max="3" width="28.7265625" customWidth="1"/>
  </cols>
  <sheetData>
    <row r="1" spans="2:3" ht="15.5">
      <c r="B1" s="11"/>
      <c r="C1" s="12" t="s">
        <v>41</v>
      </c>
    </row>
    <row r="2" spans="2:3" ht="15.5">
      <c r="B2" s="157" t="s">
        <v>40</v>
      </c>
      <c r="C2" s="10">
        <v>5.3108452696375821</v>
      </c>
    </row>
    <row r="3" spans="2:3" ht="15.5">
      <c r="B3" s="157" t="s">
        <v>300</v>
      </c>
      <c r="C3" s="10">
        <v>9.5601916303629508</v>
      </c>
    </row>
    <row r="4" spans="2:3" ht="15.5">
      <c r="B4" s="157" t="s">
        <v>38</v>
      </c>
      <c r="C4" s="10">
        <v>9.220931205583426</v>
      </c>
    </row>
    <row r="5" spans="2:3" ht="15.5">
      <c r="B5" s="157" t="s">
        <v>37</v>
      </c>
      <c r="C5" s="10">
        <v>5.986768064165588</v>
      </c>
    </row>
    <row r="6" spans="2:3" ht="15.5">
      <c r="B6" s="157" t="s">
        <v>36</v>
      </c>
      <c r="C6" s="10">
        <v>6.7452467031964005</v>
      </c>
    </row>
    <row r="7" spans="2:3" ht="15.5">
      <c r="B7" s="157" t="s">
        <v>35</v>
      </c>
      <c r="C7" s="10">
        <v>8.2525924044655028</v>
      </c>
    </row>
    <row r="8" spans="2:3" ht="15.5">
      <c r="B8" s="157" t="s">
        <v>298</v>
      </c>
      <c r="C8" s="10">
        <v>6.4815427753616746</v>
      </c>
    </row>
    <row r="9" spans="2:3" ht="15.5">
      <c r="B9" s="157" t="s">
        <v>34</v>
      </c>
      <c r="C9" s="10">
        <v>7.7283840890155062</v>
      </c>
    </row>
    <row r="10" spans="2:3" ht="15.5">
      <c r="B10" s="157" t="s">
        <v>301</v>
      </c>
      <c r="C10" s="10">
        <v>5.8619996291667604</v>
      </c>
    </row>
    <row r="11" spans="2:3" ht="15.5">
      <c r="B11" s="157" t="s">
        <v>32</v>
      </c>
      <c r="C11" s="10">
        <v>4.7362695080453818</v>
      </c>
    </row>
    <row r="12" spans="2:3" ht="15.5">
      <c r="B12" s="157" t="s">
        <v>31</v>
      </c>
      <c r="C12" s="10">
        <v>4.7079627396609141</v>
      </c>
    </row>
    <row r="13" spans="2:3" ht="15.5">
      <c r="B13" s="157" t="s">
        <v>30</v>
      </c>
      <c r="C13" s="10">
        <v>3.3876594693253992E-2</v>
      </c>
    </row>
    <row r="14" spans="2:3" ht="15.5">
      <c r="B14" s="11" t="s">
        <v>299</v>
      </c>
      <c r="C14" s="10">
        <v>5.4134680317643529</v>
      </c>
    </row>
    <row r="15" spans="2:3" ht="15.5">
      <c r="B15" s="157" t="s">
        <v>28</v>
      </c>
      <c r="C15" s="10">
        <v>3.0113472225959441</v>
      </c>
    </row>
    <row r="16" spans="2:3" ht="15.5">
      <c r="B16" s="157" t="s">
        <v>27</v>
      </c>
      <c r="C16" s="10">
        <v>-4.0199614315166485</v>
      </c>
    </row>
    <row r="18" spans="2:2" ht="15.5">
      <c r="B18" s="11" t="s">
        <v>29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98F6B-B762-43FA-B737-1A85217C4C65}">
  <dimension ref="A1:T999"/>
  <sheetViews>
    <sheetView topLeftCell="A5" zoomScale="83" workbookViewId="0">
      <pane xSplit="1" topLeftCell="B1" activePane="topRight" state="frozen"/>
      <selection pane="topRight" activeCell="I9" sqref="I9"/>
    </sheetView>
  </sheetViews>
  <sheetFormatPr defaultColWidth="14.453125" defaultRowHeight="15" customHeight="1"/>
  <cols>
    <col min="1" max="1" width="45.26953125" style="168" customWidth="1"/>
    <col min="2" max="3" width="7.453125" style="168" bestFit="1" customWidth="1"/>
    <col min="4" max="4" width="14.1796875" style="168" bestFit="1" customWidth="1"/>
    <col min="5" max="16384" width="14.453125" style="168"/>
  </cols>
  <sheetData>
    <row r="1" spans="1:6" ht="14.5"/>
    <row r="2" spans="1:6" ht="14.5"/>
    <row r="3" spans="1:6" ht="14.5"/>
    <row r="4" spans="1:6" ht="14.5"/>
    <row r="5" spans="1:6" ht="14.5"/>
    <row r="6" spans="1:6" ht="14.5"/>
    <row r="7" spans="1:6" ht="28.5" customHeight="1">
      <c r="B7" s="179" t="s">
        <v>340</v>
      </c>
      <c r="C7" s="179"/>
      <c r="D7" s="168" t="s">
        <v>339</v>
      </c>
    </row>
    <row r="8" spans="1:6" ht="14.5">
      <c r="B8" s="171" t="s">
        <v>23</v>
      </c>
      <c r="C8" s="171" t="s">
        <v>14</v>
      </c>
    </row>
    <row r="9" spans="1:6" ht="18" customHeight="1">
      <c r="A9" s="168" t="s">
        <v>338</v>
      </c>
      <c r="B9" s="170">
        <v>8.3921403481440198</v>
      </c>
      <c r="C9" s="170">
        <v>10.781552390676948</v>
      </c>
      <c r="D9" s="170">
        <v>2.3894120425329284</v>
      </c>
    </row>
    <row r="10" spans="1:6" ht="14.5">
      <c r="A10" s="168" t="s">
        <v>39</v>
      </c>
      <c r="B10" s="170">
        <v>6.8896099628292609</v>
      </c>
      <c r="C10" s="170">
        <v>9.1413134162419905</v>
      </c>
      <c r="D10" s="169">
        <v>2.2517034534127296</v>
      </c>
    </row>
    <row r="11" spans="1:6" ht="14.5">
      <c r="A11" s="168" t="s">
        <v>337</v>
      </c>
      <c r="B11" s="170">
        <v>2.781111324782684</v>
      </c>
      <c r="C11" s="170">
        <v>4.6251617024585494</v>
      </c>
      <c r="D11" s="170">
        <v>1.8440503776758654</v>
      </c>
      <c r="F11"/>
    </row>
    <row r="12" spans="1:6" ht="14.5">
      <c r="A12" s="168" t="s">
        <v>336</v>
      </c>
      <c r="B12" s="170">
        <v>5.7049904212927238</v>
      </c>
      <c r="C12" s="170">
        <v>6.7384328216926441</v>
      </c>
      <c r="D12" s="170">
        <v>1.0334424003999203</v>
      </c>
    </row>
    <row r="13" spans="1:6" ht="14.5">
      <c r="A13" s="168" t="s">
        <v>335</v>
      </c>
      <c r="B13" s="170">
        <v>6.2239080638840134</v>
      </c>
      <c r="C13" s="170">
        <v>7.0894991583663876</v>
      </c>
      <c r="D13" s="170">
        <v>0.86559109448237415</v>
      </c>
    </row>
    <row r="14" spans="1:6" ht="14.5">
      <c r="A14" s="168" t="s">
        <v>34</v>
      </c>
      <c r="B14" s="170">
        <v>3.5329242198891451</v>
      </c>
      <c r="C14" s="170">
        <v>4.069617400672854</v>
      </c>
      <c r="D14" s="169">
        <v>0.53669318078370898</v>
      </c>
    </row>
    <row r="15" spans="1:6" ht="14.5">
      <c r="A15" s="168" t="s">
        <v>301</v>
      </c>
      <c r="B15" s="170">
        <v>5.7631077367230841</v>
      </c>
      <c r="C15" s="170">
        <v>6.1776041910292179</v>
      </c>
      <c r="D15" s="170">
        <v>0.4144964543061338</v>
      </c>
    </row>
    <row r="16" spans="1:6" ht="14.5">
      <c r="A16" s="168" t="s">
        <v>31</v>
      </c>
      <c r="B16" s="170">
        <v>1.2654969365176347</v>
      </c>
      <c r="C16" s="170">
        <v>1.1626268110666349</v>
      </c>
      <c r="D16" s="170">
        <v>-0.10287012545099983</v>
      </c>
    </row>
    <row r="17" spans="1:4" ht="14.5">
      <c r="A17" s="168" t="s">
        <v>36</v>
      </c>
      <c r="B17" s="170">
        <v>17.775622129126329</v>
      </c>
      <c r="C17" s="170">
        <v>17.529618587323444</v>
      </c>
      <c r="D17" s="169">
        <v>-0.2460035418028852</v>
      </c>
    </row>
    <row r="18" spans="1:4" ht="14.5">
      <c r="A18" s="168" t="s">
        <v>280</v>
      </c>
      <c r="B18" s="170">
        <v>7.0626230809114743</v>
      </c>
      <c r="C18" s="170">
        <v>6.5204557649501416</v>
      </c>
      <c r="D18" s="169">
        <v>-0.54216731596133272</v>
      </c>
    </row>
    <row r="19" spans="1:4" ht="14.5">
      <c r="A19" s="168" t="s">
        <v>334</v>
      </c>
      <c r="B19" s="170">
        <v>6.1611657055502951</v>
      </c>
      <c r="C19" s="170">
        <v>5.4565142746902016</v>
      </c>
      <c r="D19" s="170">
        <v>-0.70465143086009352</v>
      </c>
    </row>
    <row r="20" spans="1:4" ht="16.5" customHeight="1">
      <c r="A20" s="168" t="s">
        <v>333</v>
      </c>
      <c r="B20" s="170">
        <v>2.7828152879576056</v>
      </c>
      <c r="C20" s="170">
        <v>1.8533009043850626</v>
      </c>
      <c r="D20" s="170">
        <v>-0.92951438357254301</v>
      </c>
    </row>
    <row r="21" spans="1:4" ht="20.25" customHeight="1">
      <c r="A21" s="168" t="s">
        <v>332</v>
      </c>
      <c r="B21" s="170">
        <v>12.613952537322879</v>
      </c>
      <c r="C21" s="170">
        <v>10.040293471554651</v>
      </c>
      <c r="D21" s="170">
        <v>-2.5736590657682274</v>
      </c>
    </row>
    <row r="22" spans="1:4" ht="17.25" customHeight="1">
      <c r="A22" s="168" t="s">
        <v>27</v>
      </c>
      <c r="B22" s="170">
        <v>9.151499365882275</v>
      </c>
      <c r="C22" s="170">
        <v>4.938861828199502</v>
      </c>
      <c r="D22" s="169">
        <v>-4.2126375376827729</v>
      </c>
    </row>
    <row r="23" spans="1:4" ht="14.5"/>
    <row r="24" spans="1:4" ht="14.5"/>
    <row r="25" spans="1:4" ht="14.5"/>
    <row r="26" spans="1:4" ht="14.5"/>
    <row r="27" spans="1:4" ht="14.5"/>
    <row r="28" spans="1:4" ht="14.5"/>
    <row r="29" spans="1:4" ht="14.5"/>
    <row r="30" spans="1:4" ht="14.5"/>
    <row r="31" spans="1:4" ht="14.5"/>
    <row r="32" spans="1:4" ht="14.5"/>
    <row r="33" ht="14.5"/>
    <row r="34" ht="14.5"/>
    <row r="35" ht="14.5"/>
    <row r="36" ht="14.5"/>
    <row r="37" ht="14.5"/>
    <row r="38" ht="14.5"/>
    <row r="39" ht="14.5"/>
    <row r="40" ht="14.5"/>
    <row r="41" ht="14.5"/>
    <row r="42" ht="14.5"/>
    <row r="43" ht="14.5"/>
    <row r="44" ht="14.5"/>
    <row r="45" ht="14.5"/>
    <row r="46" ht="14.5"/>
    <row r="47" ht="14.5"/>
    <row r="48" ht="14.5"/>
    <row r="49" ht="14.5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1">
    <mergeCell ref="B7:C7"/>
  </mergeCells>
  <pageMargins left="0.7" right="0.7" top="0.75" bottom="0.75" header="0" footer="0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3C8165-67F5-480C-8041-0A344F1196AD}">
  <dimension ref="A1:D12"/>
  <sheetViews>
    <sheetView zoomScale="99" workbookViewId="0">
      <selection activeCell="D15" sqref="D15"/>
    </sheetView>
  </sheetViews>
  <sheetFormatPr defaultRowHeight="14.5"/>
  <cols>
    <col min="2" max="3" width="19.36328125" bestFit="1" customWidth="1"/>
    <col min="4" max="4" width="23.90625" bestFit="1" customWidth="1"/>
  </cols>
  <sheetData>
    <row r="1" spans="1:4" ht="15">
      <c r="A1" s="180" t="s">
        <v>179</v>
      </c>
      <c r="B1" s="120" t="s">
        <v>267</v>
      </c>
      <c r="C1" s="120" t="s">
        <v>268</v>
      </c>
      <c r="D1" s="180" t="s">
        <v>269</v>
      </c>
    </row>
    <row r="2" spans="1:4" ht="15.5" thickBot="1">
      <c r="A2" s="181"/>
      <c r="B2" s="121" t="s">
        <v>270</v>
      </c>
      <c r="C2" s="121" t="s">
        <v>270</v>
      </c>
      <c r="D2" s="181"/>
    </row>
    <row r="3" spans="1:4" ht="16" thickBot="1">
      <c r="A3" s="72" t="s">
        <v>23</v>
      </c>
      <c r="B3" s="73">
        <v>360</v>
      </c>
      <c r="C3" s="73">
        <v>256</v>
      </c>
      <c r="D3" s="73">
        <v>71</v>
      </c>
    </row>
    <row r="4" spans="1:4" ht="16" thickBot="1">
      <c r="A4" s="72" t="s">
        <v>22</v>
      </c>
      <c r="B4" s="73">
        <v>378</v>
      </c>
      <c r="C4" s="73">
        <v>270</v>
      </c>
      <c r="D4" s="73">
        <v>71.400000000000006</v>
      </c>
    </row>
    <row r="5" spans="1:4" ht="16" thickBot="1">
      <c r="A5" s="72" t="s">
        <v>21</v>
      </c>
      <c r="B5" s="73">
        <v>420</v>
      </c>
      <c r="C5" s="73">
        <v>283</v>
      </c>
      <c r="D5" s="73">
        <v>67.400000000000006</v>
      </c>
    </row>
    <row r="6" spans="1:4" ht="16" thickBot="1">
      <c r="A6" s="72" t="s">
        <v>20</v>
      </c>
      <c r="B6" s="73">
        <v>445</v>
      </c>
      <c r="C6" s="73">
        <v>280</v>
      </c>
      <c r="D6" s="73">
        <v>63</v>
      </c>
    </row>
    <row r="7" spans="1:4" ht="16" thickBot="1">
      <c r="A7" s="72" t="s">
        <v>19</v>
      </c>
      <c r="B7" s="73">
        <v>509</v>
      </c>
      <c r="C7" s="73">
        <v>298</v>
      </c>
      <c r="D7" s="73">
        <v>58.4</v>
      </c>
    </row>
    <row r="8" spans="1:4" ht="16" thickBot="1">
      <c r="A8" s="72" t="s">
        <v>18</v>
      </c>
      <c r="B8" s="73">
        <v>537</v>
      </c>
      <c r="C8" s="73">
        <v>337</v>
      </c>
      <c r="D8" s="73">
        <v>62.8</v>
      </c>
    </row>
    <row r="9" spans="1:4" ht="16" thickBot="1">
      <c r="A9" s="72" t="s">
        <v>17</v>
      </c>
      <c r="B9" s="73">
        <v>537</v>
      </c>
      <c r="C9" s="73">
        <v>334</v>
      </c>
      <c r="D9" s="73">
        <v>62.2</v>
      </c>
    </row>
    <row r="10" spans="1:4" ht="16" thickBot="1">
      <c r="A10" s="72" t="s">
        <v>16</v>
      </c>
      <c r="B10" s="73">
        <v>545</v>
      </c>
      <c r="C10" s="73">
        <v>294</v>
      </c>
      <c r="D10" s="73">
        <v>53</v>
      </c>
    </row>
    <row r="11" spans="1:4" ht="16" thickBot="1">
      <c r="A11" s="72" t="s">
        <v>15</v>
      </c>
      <c r="B11" s="73">
        <v>555</v>
      </c>
      <c r="C11" s="73">
        <v>361</v>
      </c>
      <c r="D11" s="73">
        <v>65</v>
      </c>
    </row>
    <row r="12" spans="1:4" ht="16" thickBot="1">
      <c r="A12" s="72" t="s">
        <v>14</v>
      </c>
      <c r="B12" s="73">
        <v>594</v>
      </c>
      <c r="C12" s="73">
        <v>391</v>
      </c>
      <c r="D12" s="73">
        <v>65.8</v>
      </c>
    </row>
  </sheetData>
  <mergeCells count="2">
    <mergeCell ref="A1:A2"/>
    <mergeCell ref="D1:D2"/>
  </mergeCells>
  <pageMargins left="0.7" right="0.7" top="0.75" bottom="0.75" header="0.3" footer="0.3"/>
  <pageSetup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6E2F2-547B-4C9D-9FC8-F49DE7893313}">
  <dimension ref="A1:C16"/>
  <sheetViews>
    <sheetView zoomScale="87" workbookViewId="0">
      <selection activeCell="N16" sqref="N16"/>
    </sheetView>
  </sheetViews>
  <sheetFormatPr defaultRowHeight="14.5"/>
  <cols>
    <col min="1" max="1" width="11.36328125" bestFit="1" customWidth="1"/>
    <col min="2" max="3" width="10.7265625" bestFit="1" customWidth="1"/>
  </cols>
  <sheetData>
    <row r="1" spans="1:3" ht="15" thickBot="1">
      <c r="A1" s="182" t="s">
        <v>286</v>
      </c>
      <c r="B1" s="183"/>
      <c r="C1" s="184"/>
    </row>
    <row r="2" spans="1:3" ht="15" thickBot="1">
      <c r="A2" s="141" t="s">
        <v>287</v>
      </c>
      <c r="B2" s="142" t="s">
        <v>203</v>
      </c>
      <c r="C2" s="142" t="s">
        <v>205</v>
      </c>
    </row>
    <row r="3" spans="1:3" ht="15" thickBot="1">
      <c r="A3" s="143" t="s">
        <v>195</v>
      </c>
      <c r="B3" s="144">
        <v>6.2</v>
      </c>
      <c r="C3" s="144">
        <v>5.4</v>
      </c>
    </row>
    <row r="4" spans="1:3" ht="15" thickBot="1">
      <c r="A4" s="143" t="s">
        <v>175</v>
      </c>
      <c r="B4" s="144">
        <v>13.3</v>
      </c>
      <c r="C4" s="144">
        <v>-4</v>
      </c>
    </row>
    <row r="5" spans="1:3" ht="15" thickBot="1">
      <c r="A5" s="143" t="s">
        <v>176</v>
      </c>
      <c r="B5" s="144">
        <v>10.199999999999999</v>
      </c>
      <c r="C5" s="144">
        <v>8.8000000000000007</v>
      </c>
    </row>
    <row r="6" spans="1:3" ht="15" thickBot="1">
      <c r="A6" s="143" t="s">
        <v>177</v>
      </c>
      <c r="B6" s="144">
        <v>5.9</v>
      </c>
      <c r="C6" s="144">
        <v>5.3</v>
      </c>
    </row>
    <row r="7" spans="1:3" ht="15" thickBot="1">
      <c r="A7" s="185" t="s">
        <v>183</v>
      </c>
      <c r="B7" s="186"/>
      <c r="C7" s="187"/>
    </row>
    <row r="9" spans="1:3" ht="15" thickBot="1"/>
    <row r="10" spans="1:3" ht="42" customHeight="1" thickBot="1">
      <c r="A10" s="188" t="s">
        <v>288</v>
      </c>
      <c r="B10" s="189"/>
    </row>
    <row r="11" spans="1:3" ht="15" thickBot="1">
      <c r="A11" s="141" t="s">
        <v>289</v>
      </c>
      <c r="B11" s="142" t="s">
        <v>5</v>
      </c>
    </row>
    <row r="12" spans="1:3" ht="15" thickBot="1">
      <c r="A12" s="143" t="s">
        <v>195</v>
      </c>
      <c r="B12" s="164">
        <v>12.95</v>
      </c>
    </row>
    <row r="13" spans="1:3" ht="15" thickBot="1">
      <c r="A13" s="143" t="s">
        <v>175</v>
      </c>
      <c r="B13" s="164">
        <v>38.17</v>
      </c>
    </row>
    <row r="14" spans="1:3" ht="15" thickBot="1">
      <c r="A14" s="143" t="s">
        <v>176</v>
      </c>
      <c r="B14" s="164">
        <v>11.52</v>
      </c>
    </row>
    <row r="15" spans="1:3" ht="15" thickBot="1">
      <c r="A15" s="145" t="s">
        <v>177</v>
      </c>
      <c r="B15" s="164">
        <v>13.68</v>
      </c>
    </row>
    <row r="16" spans="1:3" ht="15" thickBot="1">
      <c r="A16" s="185" t="s">
        <v>183</v>
      </c>
      <c r="B16" s="190"/>
    </row>
  </sheetData>
  <mergeCells count="4">
    <mergeCell ref="A1:C1"/>
    <mergeCell ref="A7:C7"/>
    <mergeCell ref="A10:B10"/>
    <mergeCell ref="A16:B16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11A39-59C9-419B-B270-FB4704B198F5}">
  <dimension ref="B2:E16"/>
  <sheetViews>
    <sheetView workbookViewId="0">
      <selection activeCell="L22" sqref="L22"/>
    </sheetView>
  </sheetViews>
  <sheetFormatPr defaultRowHeight="14.5"/>
  <sheetData>
    <row r="2" spans="2:5">
      <c r="B2" t="s">
        <v>188</v>
      </c>
    </row>
    <row r="3" spans="2:5">
      <c r="C3" t="s">
        <v>187</v>
      </c>
      <c r="D3" t="s">
        <v>186</v>
      </c>
      <c r="E3" t="s">
        <v>185</v>
      </c>
    </row>
    <row r="4" spans="2:5">
      <c r="B4" t="s">
        <v>174</v>
      </c>
      <c r="C4">
        <v>5.99</v>
      </c>
      <c r="D4">
        <v>5.45</v>
      </c>
      <c r="E4">
        <v>0.54</v>
      </c>
    </row>
    <row r="5" spans="2:5">
      <c r="B5" t="s">
        <v>173</v>
      </c>
      <c r="C5">
        <v>5.5</v>
      </c>
      <c r="D5">
        <v>9.32</v>
      </c>
      <c r="E5">
        <v>-3.82</v>
      </c>
    </row>
    <row r="6" spans="2:5">
      <c r="B6" t="s">
        <v>172</v>
      </c>
      <c r="C6">
        <v>4.08</v>
      </c>
      <c r="D6">
        <v>11.71</v>
      </c>
      <c r="E6">
        <v>-7.63</v>
      </c>
    </row>
    <row r="7" spans="2:5">
      <c r="B7" t="s">
        <v>171</v>
      </c>
      <c r="C7">
        <v>8.24</v>
      </c>
      <c r="D7">
        <v>7.22</v>
      </c>
      <c r="E7">
        <v>1.02</v>
      </c>
    </row>
    <row r="8" spans="2:5">
      <c r="B8" t="s">
        <v>170</v>
      </c>
      <c r="C8">
        <v>9.6199999999999992</v>
      </c>
      <c r="D8">
        <v>7.48</v>
      </c>
      <c r="E8">
        <v>2.14</v>
      </c>
    </row>
    <row r="9" spans="2:5">
      <c r="B9" t="s">
        <v>169</v>
      </c>
      <c r="C9">
        <v>6.36</v>
      </c>
      <c r="D9">
        <v>7.84</v>
      </c>
      <c r="E9">
        <v>-1.48</v>
      </c>
    </row>
    <row r="10" spans="2:5">
      <c r="B10" t="s">
        <v>9</v>
      </c>
      <c r="C10">
        <v>8.36</v>
      </c>
      <c r="D10">
        <v>6.77</v>
      </c>
      <c r="E10">
        <v>1.59</v>
      </c>
    </row>
    <row r="11" spans="2:5">
      <c r="B11" t="s">
        <v>8</v>
      </c>
      <c r="C11">
        <v>10.78</v>
      </c>
      <c r="D11">
        <v>4.75</v>
      </c>
      <c r="E11">
        <v>6.03</v>
      </c>
    </row>
    <row r="12" spans="2:5">
      <c r="B12" t="s">
        <v>7</v>
      </c>
      <c r="C12">
        <v>13.49</v>
      </c>
      <c r="D12">
        <v>4.67</v>
      </c>
      <c r="E12">
        <v>8.83</v>
      </c>
    </row>
    <row r="13" spans="2:5">
      <c r="B13" t="s">
        <v>6</v>
      </c>
      <c r="C13">
        <v>6.72</v>
      </c>
      <c r="D13">
        <v>6.02</v>
      </c>
      <c r="E13">
        <v>0.69</v>
      </c>
    </row>
    <row r="14" spans="2:5">
      <c r="B14" t="s">
        <v>184</v>
      </c>
      <c r="C14">
        <v>7.49</v>
      </c>
      <c r="D14">
        <v>8.32</v>
      </c>
      <c r="E14">
        <v>-0.83</v>
      </c>
    </row>
    <row r="15" spans="2:5">
      <c r="B15" t="s">
        <v>183</v>
      </c>
    </row>
    <row r="16" spans="2:5">
      <c r="B16" t="s">
        <v>182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A8FB72-57E8-453C-B2C9-5EA73852F5B8}">
  <dimension ref="A1:K22"/>
  <sheetViews>
    <sheetView zoomScale="81" workbookViewId="0">
      <selection activeCell="A15" sqref="A15:E18"/>
    </sheetView>
  </sheetViews>
  <sheetFormatPr defaultRowHeight="14.5"/>
  <cols>
    <col min="1" max="1" width="19.81640625" customWidth="1"/>
    <col min="2" max="2" width="11.81640625" bestFit="1" customWidth="1"/>
    <col min="3" max="4" width="10.36328125" bestFit="1" customWidth="1"/>
    <col min="5" max="5" width="10.26953125" bestFit="1" customWidth="1"/>
    <col min="6" max="6" width="10.26953125" customWidth="1"/>
  </cols>
  <sheetData>
    <row r="1" spans="1:11" ht="15">
      <c r="A1" s="191" t="s">
        <v>180</v>
      </c>
      <c r="B1" s="191"/>
      <c r="C1" s="191"/>
      <c r="D1" s="191"/>
      <c r="E1" s="191"/>
      <c r="F1" s="59"/>
    </row>
    <row r="2" spans="1:11" ht="25">
      <c r="A2" s="58" t="s">
        <v>179</v>
      </c>
      <c r="B2" s="57" t="s">
        <v>178</v>
      </c>
      <c r="C2" s="57" t="s">
        <v>177</v>
      </c>
      <c r="D2" s="57" t="s">
        <v>176</v>
      </c>
      <c r="E2" s="57" t="s">
        <v>175</v>
      </c>
      <c r="F2" s="49"/>
    </row>
    <row r="3" spans="1:11">
      <c r="A3" s="51" t="s">
        <v>23</v>
      </c>
      <c r="B3" s="48">
        <v>565.76499999999999</v>
      </c>
      <c r="C3" s="48">
        <v>738.91700000000003</v>
      </c>
      <c r="D3" s="48">
        <v>2.1880000000000002</v>
      </c>
      <c r="E3" s="48">
        <v>166.857</v>
      </c>
      <c r="F3" s="47" t="s">
        <v>174</v>
      </c>
      <c r="G3" s="52">
        <f t="shared" ref="G3:G13" si="0">B3/C3*100</f>
        <v>76.566786256101821</v>
      </c>
      <c r="H3" s="46">
        <f t="shared" ref="H3:H13" si="1">E3/C3</f>
        <v>0.22581291268166789</v>
      </c>
      <c r="I3" s="1">
        <f t="shared" ref="I3:I13" si="2">B3+E3-D3-C3</f>
        <v>-8.4830000000000609</v>
      </c>
      <c r="J3" s="1">
        <f t="shared" ref="J3:J14" si="3">B3+E3-D3-C3</f>
        <v>-8.4830000000000609</v>
      </c>
      <c r="K3" s="1"/>
    </row>
    <row r="4" spans="1:11">
      <c r="A4" s="51" t="s">
        <v>22</v>
      </c>
      <c r="B4" s="48">
        <v>609.17899999999997</v>
      </c>
      <c r="C4" s="48">
        <v>815.875</v>
      </c>
      <c r="D4" s="48">
        <v>1.238</v>
      </c>
      <c r="E4" s="48">
        <v>212.10300000000001</v>
      </c>
      <c r="F4" s="47" t="s">
        <v>173</v>
      </c>
      <c r="G4" s="52">
        <f t="shared" si="0"/>
        <v>74.665726980235931</v>
      </c>
      <c r="H4" s="46">
        <f t="shared" si="1"/>
        <v>0.25996997089014862</v>
      </c>
      <c r="I4" s="1">
        <f t="shared" si="2"/>
        <v>4.168999999999869</v>
      </c>
      <c r="J4" s="1">
        <f t="shared" si="3"/>
        <v>4.168999999999869</v>
      </c>
      <c r="K4" s="1"/>
    </row>
    <row r="5" spans="1:11">
      <c r="A5" s="51" t="s">
        <v>21</v>
      </c>
      <c r="B5" s="48">
        <v>639.23</v>
      </c>
      <c r="C5" s="48">
        <v>836.39099999999996</v>
      </c>
      <c r="D5" s="48">
        <v>1.575</v>
      </c>
      <c r="E5" s="48">
        <v>203.94900000000001</v>
      </c>
      <c r="F5" s="47" t="s">
        <v>172</v>
      </c>
      <c r="G5" s="52">
        <f t="shared" si="0"/>
        <v>76.427173415304566</v>
      </c>
      <c r="H5" s="46">
        <f t="shared" si="1"/>
        <v>0.2438440872749707</v>
      </c>
      <c r="I5" s="1">
        <f t="shared" si="2"/>
        <v>5.2130000000000791</v>
      </c>
      <c r="J5" s="1">
        <f t="shared" si="3"/>
        <v>5.2130000000000791</v>
      </c>
      <c r="K5" s="1"/>
    </row>
    <row r="6" spans="1:11">
      <c r="A6" s="51" t="s">
        <v>20</v>
      </c>
      <c r="B6" s="48">
        <v>657.86800000000005</v>
      </c>
      <c r="C6" s="48">
        <v>836.98699999999997</v>
      </c>
      <c r="D6" s="48">
        <v>1.7729999999999999</v>
      </c>
      <c r="E6" s="48">
        <v>191.00899999999999</v>
      </c>
      <c r="F6" s="47" t="s">
        <v>171</v>
      </c>
      <c r="G6" s="52">
        <f t="shared" si="0"/>
        <v>78.599548141130043</v>
      </c>
      <c r="H6" s="46">
        <f t="shared" si="1"/>
        <v>0.22821023504546664</v>
      </c>
      <c r="I6" s="1">
        <f t="shared" si="2"/>
        <v>10.117000000000075</v>
      </c>
      <c r="J6" s="1">
        <f t="shared" si="3"/>
        <v>10.117000000000075</v>
      </c>
      <c r="K6" s="1"/>
    </row>
    <row r="7" spans="1:11">
      <c r="A7" s="51" t="s">
        <v>19</v>
      </c>
      <c r="B7" s="48">
        <v>675.4</v>
      </c>
      <c r="C7" s="48">
        <v>898.25199999999995</v>
      </c>
      <c r="D7" s="48">
        <v>1.504</v>
      </c>
      <c r="E7" s="48">
        <v>208.249</v>
      </c>
      <c r="F7" s="47" t="s">
        <v>170</v>
      </c>
      <c r="G7" s="52">
        <f t="shared" si="0"/>
        <v>75.190481067673659</v>
      </c>
      <c r="H7" s="46">
        <f t="shared" si="1"/>
        <v>0.23183805880755068</v>
      </c>
      <c r="I7" s="1">
        <f t="shared" si="2"/>
        <v>-16.106999999999971</v>
      </c>
      <c r="J7" s="1">
        <f t="shared" si="3"/>
        <v>-16.106999999999971</v>
      </c>
      <c r="K7" s="1"/>
    </row>
    <row r="8" spans="1:11">
      <c r="A8" s="51" t="s">
        <v>18</v>
      </c>
      <c r="B8" s="48">
        <v>728.71799999999996</v>
      </c>
      <c r="C8" s="48">
        <v>968.14200000000005</v>
      </c>
      <c r="D8" s="48">
        <v>1.306</v>
      </c>
      <c r="E8" s="48">
        <v>235.34800000000001</v>
      </c>
      <c r="F8" s="47" t="s">
        <v>169</v>
      </c>
      <c r="G8" s="52">
        <f t="shared" si="0"/>
        <v>75.269743488042039</v>
      </c>
      <c r="H8" s="46">
        <f t="shared" si="1"/>
        <v>0.24309243891908419</v>
      </c>
      <c r="I8" s="1">
        <f t="shared" si="2"/>
        <v>-5.3820000000000618</v>
      </c>
      <c r="J8" s="1">
        <f t="shared" si="3"/>
        <v>-5.3820000000000618</v>
      </c>
      <c r="K8" s="1"/>
    </row>
    <row r="9" spans="1:11">
      <c r="A9" s="55" t="s">
        <v>17</v>
      </c>
      <c r="B9" s="53">
        <v>730.87400000000002</v>
      </c>
      <c r="C9" s="53">
        <v>955.71299999999997</v>
      </c>
      <c r="D9" s="53">
        <v>1.03</v>
      </c>
      <c r="E9" s="53">
        <v>248.53700000000001</v>
      </c>
      <c r="F9" s="47" t="s">
        <v>9</v>
      </c>
      <c r="G9" s="52">
        <f t="shared" si="0"/>
        <v>76.474213492962846</v>
      </c>
      <c r="H9" s="46">
        <f t="shared" si="1"/>
        <v>0.26005401203080841</v>
      </c>
      <c r="I9" s="1">
        <f t="shared" si="2"/>
        <v>22.66800000000012</v>
      </c>
      <c r="J9" s="1">
        <f t="shared" si="3"/>
        <v>22.66800000000012</v>
      </c>
      <c r="K9" s="1"/>
    </row>
    <row r="10" spans="1:11">
      <c r="A10" s="55" t="s">
        <v>16</v>
      </c>
      <c r="B10" s="53">
        <v>716.08299999999997</v>
      </c>
      <c r="C10" s="53">
        <v>906.13499999999999</v>
      </c>
      <c r="D10" s="53">
        <v>2.9449999999999998</v>
      </c>
      <c r="E10" s="53">
        <v>215.251</v>
      </c>
      <c r="F10" s="47" t="s">
        <v>8</v>
      </c>
      <c r="G10" s="52">
        <f t="shared" si="0"/>
        <v>79.026083309882083</v>
      </c>
      <c r="H10" s="46">
        <f t="shared" si="1"/>
        <v>0.23754848891169639</v>
      </c>
      <c r="I10" s="1">
        <f t="shared" si="2"/>
        <v>22.253999999999905</v>
      </c>
      <c r="J10" s="1">
        <f t="shared" si="3"/>
        <v>22.253999999999905</v>
      </c>
      <c r="K10" s="1"/>
    </row>
    <row r="11" spans="1:11">
      <c r="A11" s="51" t="s">
        <v>15</v>
      </c>
      <c r="B11" s="48">
        <v>778.21</v>
      </c>
      <c r="C11" s="48">
        <v>1027.8399999999999</v>
      </c>
      <c r="D11" s="48">
        <v>1.3160000000000001</v>
      </c>
      <c r="E11" s="48">
        <v>208.62700000000001</v>
      </c>
      <c r="F11" s="47" t="s">
        <v>7</v>
      </c>
      <c r="G11" s="52">
        <f t="shared" si="0"/>
        <v>75.713146014943959</v>
      </c>
      <c r="H11" s="46">
        <f t="shared" si="1"/>
        <v>0.20297614414694898</v>
      </c>
      <c r="I11" s="1">
        <f t="shared" si="2"/>
        <v>-42.31899999999996</v>
      </c>
      <c r="J11" s="1">
        <f t="shared" si="3"/>
        <v>-42.31899999999996</v>
      </c>
      <c r="K11" s="1"/>
    </row>
    <row r="12" spans="1:11">
      <c r="A12" s="51" t="s">
        <v>14</v>
      </c>
      <c r="B12" s="48">
        <v>893.19</v>
      </c>
      <c r="C12" s="48">
        <v>1115.037</v>
      </c>
      <c r="D12" s="56">
        <v>1.163</v>
      </c>
      <c r="E12" s="48">
        <v>237.66800000000001</v>
      </c>
      <c r="F12" s="47" t="s">
        <v>6</v>
      </c>
      <c r="G12" s="52">
        <f t="shared" si="0"/>
        <v>80.104068295491544</v>
      </c>
      <c r="H12" s="46">
        <f t="shared" si="1"/>
        <v>0.21314808387524359</v>
      </c>
      <c r="I12" s="1">
        <f t="shared" si="2"/>
        <v>14.658000000000129</v>
      </c>
      <c r="J12" s="1">
        <f t="shared" si="3"/>
        <v>14.658000000000129</v>
      </c>
      <c r="K12" s="1"/>
    </row>
    <row r="13" spans="1:11">
      <c r="A13" s="55" t="s">
        <v>168</v>
      </c>
      <c r="B13" s="53">
        <v>997.23199999999997</v>
      </c>
      <c r="C13" s="53">
        <v>1233.9000000000001</v>
      </c>
      <c r="D13" s="54">
        <v>1.2</v>
      </c>
      <c r="E13" s="53">
        <v>261</v>
      </c>
      <c r="F13" s="47" t="s">
        <v>5</v>
      </c>
      <c r="G13" s="52">
        <f t="shared" si="0"/>
        <v>80.819515357808569</v>
      </c>
      <c r="H13" s="46">
        <f t="shared" si="1"/>
        <v>0.21152443471918306</v>
      </c>
      <c r="I13" s="1">
        <f t="shared" si="2"/>
        <v>23.131999999999834</v>
      </c>
      <c r="J13" s="1">
        <f t="shared" si="3"/>
        <v>23.131999999999834</v>
      </c>
      <c r="K13" s="1"/>
    </row>
    <row r="14" spans="1:11">
      <c r="A14" s="192" t="s">
        <v>190</v>
      </c>
      <c r="B14" s="192"/>
      <c r="C14" s="192"/>
      <c r="D14" s="192"/>
      <c r="E14" s="192"/>
      <c r="F14" s="50"/>
      <c r="J14" s="1">
        <f t="shared" si="3"/>
        <v>0</v>
      </c>
    </row>
    <row r="15" spans="1:11">
      <c r="A15" s="193" t="s">
        <v>181</v>
      </c>
      <c r="B15" s="194"/>
      <c r="C15" s="194"/>
      <c r="D15" s="194"/>
      <c r="E15" s="195"/>
      <c r="F15" s="49"/>
      <c r="J15" s="1"/>
    </row>
    <row r="16" spans="1:11">
      <c r="A16" s="45" t="s">
        <v>160</v>
      </c>
      <c r="B16" s="48">
        <f>((B8/B3)^(1/5)-1)*100</f>
        <v>5.1924775574466508</v>
      </c>
      <c r="C16" s="48">
        <f>((C8/C3)^(1/5)-1)*100</f>
        <v>5.5525380541274094</v>
      </c>
      <c r="D16" s="48">
        <f>((D8/D3)^(1/5)-1)*100</f>
        <v>-9.805683487241712</v>
      </c>
      <c r="E16" s="48">
        <f>((E8/E3)^(1/5)-1)*100</f>
        <v>7.1206541771334342</v>
      </c>
      <c r="F16" s="47"/>
      <c r="G16" s="46"/>
      <c r="H16" s="46"/>
      <c r="I16" s="1"/>
      <c r="J16" s="1">
        <f>B16+E16-D16-C16</f>
        <v>16.566277167694388</v>
      </c>
      <c r="K16" s="1"/>
    </row>
    <row r="17" spans="1:11">
      <c r="A17" s="45" t="s">
        <v>167</v>
      </c>
      <c r="B17" s="48">
        <f>((B13/B8)^(1/5)-1)*100</f>
        <v>6.4749247431935775</v>
      </c>
      <c r="C17" s="48">
        <f>((C13/C8)^(1/5)-1)*100</f>
        <v>4.9707211017331776</v>
      </c>
      <c r="D17" s="48">
        <f>((D13/D8)^(1/5)-1)*100</f>
        <v>-1.6786996191178183</v>
      </c>
      <c r="E17" s="48">
        <f>((E13/E8)^(1/5)-1)*100</f>
        <v>2.0906570845781403</v>
      </c>
      <c r="F17" s="47"/>
      <c r="G17" s="46"/>
      <c r="H17" s="46"/>
      <c r="I17" s="1"/>
      <c r="J17" s="1">
        <f>B17+E17-D17-C17</f>
        <v>5.2735603451563584</v>
      </c>
      <c r="K17" s="1"/>
    </row>
    <row r="18" spans="1:11">
      <c r="A18" s="45" t="s">
        <v>189</v>
      </c>
      <c r="B18" s="44">
        <f>(B13-B12)/B12*100</f>
        <v>11.648361490836207</v>
      </c>
      <c r="C18" s="44">
        <f>(C13-C12)/C12*100</f>
        <v>10.660005004318247</v>
      </c>
      <c r="D18" s="44">
        <f>(D13-D12)/D12*100</f>
        <v>3.1814273430782394</v>
      </c>
      <c r="E18" s="44">
        <f>(E13-E12)/E12*100</f>
        <v>9.8170557247925636</v>
      </c>
      <c r="F18" s="43"/>
    </row>
    <row r="20" spans="1:11">
      <c r="B20" s="43"/>
      <c r="C20" s="43"/>
      <c r="D20" s="43"/>
      <c r="E20" s="43"/>
      <c r="F20" s="43"/>
    </row>
    <row r="22" spans="1:11">
      <c r="B22" s="1"/>
      <c r="C22" s="1"/>
      <c r="D22" s="1"/>
      <c r="E22" s="1"/>
      <c r="F22" s="1"/>
    </row>
  </sheetData>
  <mergeCells count="3">
    <mergeCell ref="A1:E1"/>
    <mergeCell ref="A14:E14"/>
    <mergeCell ref="A15:E15"/>
  </mergeCells>
  <pageMargins left="0.7" right="0.7" top="0.75" bottom="0.75" header="0.3" footer="0.3"/>
  <pageSetup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0B268-D88C-4862-9575-4350A76493A2}">
  <dimension ref="A8:E22"/>
  <sheetViews>
    <sheetView workbookViewId="0">
      <selection activeCell="F4" sqref="F4"/>
    </sheetView>
  </sheetViews>
  <sheetFormatPr defaultRowHeight="14.5"/>
  <cols>
    <col min="1" max="1" width="9.54296875" customWidth="1"/>
    <col min="2" max="2" width="10.1796875" customWidth="1"/>
  </cols>
  <sheetData>
    <row r="8" spans="4:5">
      <c r="E8" t="s">
        <v>13</v>
      </c>
    </row>
    <row r="9" spans="4:5" ht="15.5">
      <c r="D9" t="s">
        <v>191</v>
      </c>
      <c r="E9" s="62">
        <v>417345</v>
      </c>
    </row>
    <row r="10" spans="4:5">
      <c r="D10" s="60" t="s">
        <v>176</v>
      </c>
      <c r="E10" s="61">
        <v>219439</v>
      </c>
    </row>
    <row r="11" spans="4:5">
      <c r="D11" s="60" t="s">
        <v>175</v>
      </c>
      <c r="E11" s="61">
        <v>58440</v>
      </c>
    </row>
    <row r="16" spans="4:5" ht="15" thickBot="1"/>
    <row r="17" spans="1:2" ht="30.5" thickBot="1">
      <c r="A17" s="63"/>
      <c r="B17" s="64" t="s">
        <v>192</v>
      </c>
    </row>
    <row r="18" spans="1:2" ht="16" thickBot="1">
      <c r="A18" s="65" t="s">
        <v>9</v>
      </c>
      <c r="B18" s="119">
        <v>12.17</v>
      </c>
    </row>
    <row r="19" spans="1:2" ht="16" thickBot="1">
      <c r="A19" s="65" t="s">
        <v>8</v>
      </c>
      <c r="B19" s="119">
        <v>13.12</v>
      </c>
    </row>
    <row r="20" spans="1:2" ht="16" thickBot="1">
      <c r="A20" s="65" t="s">
        <v>7</v>
      </c>
      <c r="B20" s="119">
        <v>4.8899999999999997</v>
      </c>
    </row>
    <row r="21" spans="1:2" ht="16" thickBot="1">
      <c r="A21" s="65" t="s">
        <v>6</v>
      </c>
      <c r="B21" s="119">
        <v>10.27</v>
      </c>
    </row>
    <row r="22" spans="1:2" ht="16" thickBot="1">
      <c r="A22" s="65" t="s">
        <v>5</v>
      </c>
      <c r="B22" s="119">
        <v>9.99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26</vt:i4>
      </vt:variant>
      <vt:variant>
        <vt:lpstr>Named Ranges</vt:lpstr>
      </vt:variant>
      <vt:variant>
        <vt:i4>1</vt:i4>
      </vt:variant>
    </vt:vector>
  </HeadingPairs>
  <TitlesOfParts>
    <vt:vector size="27" baseType="lpstr">
      <vt:lpstr>CH-X.1&amp;X.2</vt:lpstr>
      <vt:lpstr>CH.X.3</vt:lpstr>
      <vt:lpstr>CH.X4</vt:lpstr>
      <vt:lpstr>CH.X.5</vt:lpstr>
      <vt:lpstr>CH.X.6</vt:lpstr>
      <vt:lpstr>CH.X.7&amp;8</vt:lpstr>
      <vt:lpstr>CH.9</vt:lpstr>
      <vt:lpstr>CH.X.10&amp; Tab.X.1</vt:lpstr>
      <vt:lpstr>CH.X.11 &amp; X.12</vt:lpstr>
      <vt:lpstr>CH.X.13</vt:lpstr>
      <vt:lpstr>CH.X.14</vt:lpstr>
      <vt:lpstr>CH.X.15</vt:lpstr>
      <vt:lpstr>X.16</vt:lpstr>
      <vt:lpstr>CH.X.17</vt:lpstr>
      <vt:lpstr>CH.18</vt:lpstr>
      <vt:lpstr>CH.X.19</vt:lpstr>
      <vt:lpstr>CH.X.20</vt:lpstr>
      <vt:lpstr>CH.X.21</vt:lpstr>
      <vt:lpstr>CH.X.22</vt:lpstr>
      <vt:lpstr>CH.X.23</vt:lpstr>
      <vt:lpstr>TAB.X.1</vt:lpstr>
      <vt:lpstr>TAB.X.2</vt:lpstr>
      <vt:lpstr>TAB X.3</vt:lpstr>
      <vt:lpstr>TAB.X.4</vt:lpstr>
      <vt:lpstr>EDITED</vt:lpstr>
      <vt:lpstr>EDIT_4</vt:lpstr>
      <vt:lpstr>CH.X.6!_Hlk162703406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 Chandra Shekar</dc:creator>
  <cp:lastModifiedBy>K Chandra Shekar</cp:lastModifiedBy>
  <dcterms:created xsi:type="dcterms:W3CDTF">2024-07-10T05:19:11Z</dcterms:created>
  <dcterms:modified xsi:type="dcterms:W3CDTF">2024-07-18T06:16:58Z</dcterms:modified>
</cp:coreProperties>
</file>